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5/TRANSPARÊNCIA/1- ORDEM CRONOLÓGICA DE PAGAMENTO/09.Setembro/"/>
    </mc:Choice>
  </mc:AlternateContent>
  <xr:revisionPtr revIDLastSave="0" documentId="8_{4C123FEF-BF5C-470D-A195-F1C5EF74B3B2}" xr6:coauthVersionLast="47" xr6:coauthVersionMax="47" xr10:uidLastSave="{00000000-0000-0000-0000-000000000000}"/>
  <bookViews>
    <workbookView xWindow="-120" yWindow="-120" windowWidth="29040" windowHeight="15720" xr2:uid="{E1B1B169-C1B1-43F2-9F50-F84A52A2C40C}"/>
  </bookViews>
  <sheets>
    <sheet name="Serviços" sheetId="1" r:id="rId1"/>
  </sheets>
  <externalReferences>
    <externalReference r:id="rId2"/>
  </externalReferences>
  <definedNames>
    <definedName name="_xlnm._FilterDatabase" localSheetId="0" hidden="1">Serviços!$D$1:$D$164</definedName>
    <definedName name="_xlnm.Print_Area" localSheetId="0">Serviços!$A$1:$M$73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9" i="1" l="1"/>
  <c r="L66" i="1"/>
  <c r="L65" i="1"/>
  <c r="L64" i="1"/>
  <c r="L63" i="1"/>
  <c r="L62" i="1"/>
  <c r="L61" i="1"/>
  <c r="L56" i="1"/>
  <c r="L53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1" i="1"/>
  <c r="L30" i="1"/>
  <c r="L29" i="1"/>
  <c r="L27" i="1"/>
  <c r="L26" i="1"/>
  <c r="L25" i="1"/>
  <c r="L22" i="1"/>
  <c r="L21" i="1"/>
  <c r="L20" i="1"/>
  <c r="L19" i="1"/>
  <c r="L18" i="1"/>
  <c r="L9" i="1"/>
  <c r="L7" i="1"/>
  <c r="A2" i="1"/>
</calcChain>
</file>

<file path=xl/sharedStrings.xml><?xml version="1.0" encoding="utf-8"?>
<sst xmlns="http://schemas.openxmlformats.org/spreadsheetml/2006/main" count="446" uniqueCount="268">
  <si>
    <t>ORDEM CRONOLÓGICA DE PAGAMENTOS – PGJ/AM</t>
  </si>
  <si>
    <r>
      <t xml:space="preserve">ORDEM CRONOLÓGICA DE PAGAMENTOS DE </t>
    </r>
    <r>
      <rPr>
        <b/>
        <sz val="14"/>
        <color theme="4" tint="-0.249977111117893"/>
        <rFont val="Arial"/>
        <family val="2"/>
      </rPr>
      <t>PRESTAÇÃO DE SERVIÇOS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</si>
  <si>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</si>
  <si>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</si>
  <si>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</si>
  <si>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</si>
  <si>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</si>
  <si>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</si>
  <si>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</si>
  <si>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</si>
  <si>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</si>
  <si>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</si>
  <si>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</si>
  <si>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</si>
  <si>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</si>
  <si>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Setembro</t>
  </si>
  <si>
    <t>TRIVALE INSTITUICAO DE PAGAMENTO LTDA</t>
  </si>
  <si>
    <t>Liquidação da NE nº 2025NE0000893 - Ref. prestação de serviço de administração, gerenciamento e fornecimento de vale-alimentação (CA 015/2020 - MP/PGJ) relativo a AGOSTO/2025, conforme NFS-nº 2476468 e documentos no SEI 2025.017629.</t>
  </si>
  <si>
    <t>2476468/2025</t>
  </si>
  <si>
    <t>2798/2025</t>
  </si>
  <si>
    <t>-</t>
  </si>
  <si>
    <t>2025.017629</t>
  </si>
  <si>
    <t>Liquidação da NE nº 2025NE0001582 - Ref. prestação de serviço de administração, gerenciamento e fornecimento de vale-alimentação (CA 015/2020 - MP/PGJ) relativo a AGOSTO/2025, conforme NFS-nº 2476468 e documentos no SEI 2025.017629.</t>
  </si>
  <si>
    <t>2799/2025</t>
  </si>
  <si>
    <t xml:space="preserve"> MBM SEGURADORA S.A.</t>
  </si>
  <si>
    <t>Liquidação da NE nº 2024NE0001228 - Ref. serviço de seguro coletivo contra acidentes pessoais para Estagiários da PGJ/MPAM no período 10/06/25 à 09/07/25 (CA 007/2024 - MP/PGJ) conforme Fatura n° 007/2025 e documentos no PI-SEI 2025.019043.</t>
  </si>
  <si>
    <t>Fatura n° 007/2025</t>
  </si>
  <si>
    <t>2800/2025</t>
  </si>
  <si>
    <t>2025.019043</t>
  </si>
  <si>
    <t>QUALY NUTRI SERVICOS DE ALIMENTACAO LTDA</t>
  </si>
  <si>
    <t>Liquidação da NE 2025NE0001709 - Ref. ao serviço de Buffet k para atender à demanda do Projeto MPAM Acolhe - com o tema Direitos, Saúde e Dignidade: o papel do Ministério Público na promoção de uma vida sem estigma para pessoas vivendo com HIV, conf. NF-N° 753 e documentos no SEI 2025.018543.</t>
  </si>
  <si>
    <t>753/2025</t>
  </si>
  <si>
    <t>2802/2025</t>
  </si>
  <si>
    <t>2025.018543</t>
  </si>
  <si>
    <t>BRUNA JOARA DURAND PINTO DE FARIAS</t>
  </si>
  <si>
    <t>Liquidação da NE nº 2025NE0001222 - Fornecimento de serviços de substituição dos bancos de baterias e manutenção preventiva dos nobreaks de grande porte instalados no Datacenter do MINISTÉRIO PUBLICO DO ESTADO DO AMAZONAS, conforme NFS n° 00000012 e documentos no SEI 2025.017200.</t>
  </si>
  <si>
    <t>012/2025</t>
  </si>
  <si>
    <t>2803/2025</t>
  </si>
  <si>
    <t>2025.017200</t>
  </si>
  <si>
    <t>PREVILEMOS LTDA - ADMINISTRADORA E CORRETORA DE SEGUROS</t>
  </si>
  <si>
    <t>Liquidação da NE nº 2024NE0001817 - Prestação de seguro coletivo contra acidentes pessoais de estagiários (CA 007/2023-MP/PGJ) referente ao período de 01/08/2025 à 01/09/2025,  conforme Fatura nº 24 e demais documentos no SEI 2025.019236.</t>
  </si>
  <si>
    <t>Fatura nº 24/2025</t>
  </si>
  <si>
    <t>2812/2025</t>
  </si>
  <si>
    <t>2025.019236</t>
  </si>
  <si>
    <t>A S PINTO</t>
  </si>
  <si>
    <t>Liquidação da NE nº 2025NE0000018 - Referente a prestação serviço de operação de equipamentos de som e vídeo com gravação e transmissão via canal no youtube nas sessões ordinária e extraordinária dos Órgãos Colegiados, ref. a AGOSTO/2025, conforme NF-nº 70 e demais documentos no SEI 2025.019006.</t>
  </si>
  <si>
    <t>70/2025</t>
  </si>
  <si>
    <t>2813/2025</t>
  </si>
  <si>
    <t>2025.019006</t>
  </si>
  <si>
    <t xml:space="preserve">Liquidação da NE nº 2025NE0001821 - Ref. ao serviço de bufê para atender à demanda do evento de solenidade de entrega de certificados aos cursistas que receberam Formação de facilitadores em justiça restaurativa, por meio de curso ministrado pelo NUPA-MPAM, conf. NF-N° 756 e documentos no SEI 2025.019260. </t>
  </si>
  <si>
    <t>756/2025</t>
  </si>
  <si>
    <t>2842/2025</t>
  </si>
  <si>
    <t>2025.019260</t>
  </si>
  <si>
    <t>Liquidação da NE nº 2025NE0001824 - Ref. a contratação de Serviço de Bufê para fornecimento de 50 unidades de Coquetel para atender a demanda da palestra inaugural do projeto “Melhoria na coleta de provas nos casos de flagrante de tráfico de drogas”, conf. NF-N° 757 e documentos no SEI 2025.019495.</t>
  </si>
  <si>
    <t>757/2025</t>
  </si>
  <si>
    <t>2843/2025</t>
  </si>
  <si>
    <t>2025.019495</t>
  </si>
  <si>
    <t>Liquidação da NE nº 2025NE0001557 - Serviços de bufê, para o fornecimento de um coquetel para 100 (cem) pessoas, refeições executivas para 200 (duzentas) pessoas, e coffee break para 360 (trezentos e sessenta) pessoas, para atender à demanda do Centro de Estudos e Aperfeiçoamento Funcional (CEAF), na realização do XXI Concurso de Júri Simulado do Ministério Público do Estado do Amazonas conf. NF-N° 755 e documentos no SEI 2025.019240.</t>
  </si>
  <si>
    <t>755/2025</t>
  </si>
  <si>
    <t>2844/2025</t>
  </si>
  <si>
    <t>2025.019240</t>
  </si>
  <si>
    <t>2KS AGENCIA DIGITAL PUBLICIDADE LTDA</t>
  </si>
  <si>
    <t>Liquidação da NE nº 2025NE0001241 - Ref. a Prestação de serviços de clipping digital e mailing (CA 019/2024 - MP/PGJ) referente ao período de 26/07/2025 a 26/08/2025, conforme NF n° 749 e demais documentos no SEI 2025.018868.</t>
  </si>
  <si>
    <t>749/2025</t>
  </si>
  <si>
    <t>2845/2025</t>
  </si>
  <si>
    <t>2025.018868</t>
  </si>
  <si>
    <t>PRODAM PROCESSAMENTO DE DADOS AMAZONAS S A</t>
  </si>
  <si>
    <t>Liquidação da NE nº 2025NE0000983 - Ref. serviço de execução do Sistema AJURI (CA 012/2021 - MP/PGJ - 3ºT.A.), referente ao mês de AGOSTO/2025, conforme NF-nº 57434 e documentos no SEI 2025.019513.</t>
  </si>
  <si>
    <t>57434/2025</t>
  </si>
  <si>
    <t>2846/2025</t>
  </si>
  <si>
    <t>2025.019513</t>
  </si>
  <si>
    <t>TELEFONICA BRASIL S.A.</t>
  </si>
  <si>
    <t>Liquidação da NE nº 2025NE0001143 - Ref. prestação de Serviços Móvel Pessoal – SMP (CA 016/2023 - MP/PGJ 1º TA) relativo a JUNHO/25 conforme Fatura nº 0345991343 e documentos no SEI 2025.017905.</t>
  </si>
  <si>
    <t>Fatura nº 0345991343</t>
  </si>
  <si>
    <t>2858/2025</t>
  </si>
  <si>
    <t>2025.017905</t>
  </si>
  <si>
    <t>JF ENGENHARIA E SERVICOS ESPECIALIZADOS LTDA</t>
  </si>
  <si>
    <t>Liquidação da NE nº 2025NE0001382 Ref. ao pagamento dos valores reajustados da Tarifa Pública do Serviço de Transportes coletivos urbanos (CA 010/2020 - MP/PGJ), ref. ao mês de AGOSTO/25, conf. NF-nº 8274 e documentos no SEI 2025.019817.</t>
  </si>
  <si>
    <t>8274/2025</t>
  </si>
  <si>
    <t>2907/2025</t>
  </si>
  <si>
    <t>2025.019817</t>
  </si>
  <si>
    <t>G REFRIGERAÇAO COM E SERV DE REFRIGERAÇAO LTDA  ME</t>
  </si>
  <si>
    <t>Liquidação da NE nº 2025NE0001650 Ref. serv. manutenção preventiva e corretiva no sistema de refrigeração (CA 025/2022 MP/PGJ  3º TA) relativo a AGOSTO/2025 conforme NFS-nº 3252 e documentos no SEI 2025.019315.</t>
  </si>
  <si>
    <t>3252/2025</t>
  </si>
  <si>
    <t>2909/2025</t>
  </si>
  <si>
    <t>2025.019315</t>
  </si>
  <si>
    <t>MANAUS AMBIENTAL S A</t>
  </si>
  <si>
    <t>Liquidação da NE nº 2025NE0000918 Ref. serviço de fornecimento de água (CA 006/2023 - MP/PGJ) relativo a MAIO/2025, fatura agrupada Fatura nº 1504667/2025 e documentos no SEI 2025.013412.</t>
  </si>
  <si>
    <t>Fatura nº 1504667/2025</t>
  </si>
  <si>
    <t>2915/2025</t>
  </si>
  <si>
    <t>2025.013412</t>
  </si>
  <si>
    <t>Liquidação da NE nº 2025NE0001643 Ref. serviço de fornecimento de água (CA 006/2023 - MP/PGJ) relativo a MAIO/2025, fatura agrupada Fatura nº 1504667/2025 e documentos no SEI 2025.013412.</t>
  </si>
  <si>
    <t>2917/2025</t>
  </si>
  <si>
    <t>Liquidação da NE nº 2025NE0001713 - Serviços de bufê em razão do evento sobre “Atuação com Perspectiva de Gênero” no dia 28 de agosto de 2025, conf. NF-N° 758 e documentos no SEI 2025.019615.</t>
  </si>
  <si>
    <t>758/2025</t>
  </si>
  <si>
    <t>2925/2025</t>
  </si>
  <si>
    <t>2025.019615</t>
  </si>
  <si>
    <t>AMAZONAS ENERGIA S.A</t>
  </si>
  <si>
    <t>Liquidação da NE nº 2025NE0000919 Ref. serviço de fornecimento de energia elétrica dos Prédios Sede, Anexo Administrativo e Unidade da Belo Horizonte (CA 004/2024-MP/PGJ) relativo a JULHO/2025, conforme Fatura nº 869937.07/2025.00&amp;#8203; e documentos no SEI 2025.017496.</t>
  </si>
  <si>
    <t>Fatura nº 869937.07/2025.00</t>
  </si>
  <si>
    <t>2936/2025</t>
  </si>
  <si>
    <t>2025.017496</t>
  </si>
  <si>
    <t>Liquidação da NE nº 2025NE0001143 Ref. prestação de Serviços Móvel Pessoal – SMP (CA 016/2023 - MP/PGJ 1º TA) relativo a AGOSTO/25 conforme Fatura nº 0345991343 e documentos no SEI 2025.020142.</t>
  </si>
  <si>
    <t>Fatura nº 0345991343/2025</t>
  </si>
  <si>
    <t>2948/2025</t>
  </si>
  <si>
    <t>2025.020142</t>
  </si>
  <si>
    <t>Liquidação da NE nº 2025NE0000233 Ref. serviço execução de Sistema Prodam RH (CA 002/2025– MP/PGJ), referente ao mês de AGOSTO/2025, conforme NFS-nº 57435 e documentos no SEI 2025.019516.</t>
  </si>
  <si>
    <t>57435/2025</t>
  </si>
  <si>
    <t>2961/2025</t>
  </si>
  <si>
    <t>2025.019516</t>
  </si>
  <si>
    <t>FUNDO DE MODERNIZACAO E REAPARELHAMENTO DO PODER JUDICIARIO ESTADUAL - FUNJEAM - MANAUS</t>
  </si>
  <si>
    <t>Liquidação da NE nº 2025NE0001157 - CESSÃO ONEROSA DE USO DE BEM IMÓVEL N° 001/2021-TJ, referente a AGOSTO/2025, conforme documentos do SEI 2025.019716.</t>
  </si>
  <si>
    <t>MEMORANDO Nº 175/2025</t>
  </si>
  <si>
    <t>2962/2025</t>
  </si>
  <si>
    <t>2025.019716</t>
  </si>
  <si>
    <t>SERVIX INFORMÁTICA LTDA</t>
  </si>
  <si>
    <t>Liquidação da NE nº 2025NE0000911
 - Pestação de serviço de solução de firewall de próxima geração em alta disponibilidade, com monitoramento (CA 004/2023 - MP/PGJ) ref. a Julho/2025 (parcela 22 de 48) conforme NFS-e n° 105 e demais documentos no SEI 2025.017450."</t>
  </si>
  <si>
    <t>105/2025</t>
  </si>
  <si>
    <t>2966/2025</t>
  </si>
  <si>
    <t>2025.017450</t>
  </si>
  <si>
    <t>Liquidação da NE nº 2025NE0000911 - Pestação de serviço de solução de firewall de próxima geração em alta disponibilidade, com monitoramento (CA 004/2023 - MP/PGJ) ref. a Julho/2025 (parcela 22 de 48) conforme NFS-e n° 106 e demais documentos no SEI 2025.017450.</t>
  </si>
  <si>
    <t>106/2025</t>
  </si>
  <si>
    <t>2967/2025</t>
  </si>
  <si>
    <t>Liquidação da NE nº 2025NE0001635 - Pestação de serviço de solução de firewall de próxima geração em alta disponibilidade, com monitoramento (CA 004/2023 - MP/PGJ) ref. a Agosto/2025 (parcela 23 de 48) conforme NFS-e n° 107 e demais documentos no SEI 2025.019771.</t>
  </si>
  <si>
    <t>107/2025</t>
  </si>
  <si>
    <t>2968/2025</t>
  </si>
  <si>
    <t>2025.019771</t>
  </si>
  <si>
    <t>LINK CARD ADMINISTRADORA DE BENEFICIOS EIRELI EPP</t>
  </si>
  <si>
    <t>Liquidação da NE nº 2025NE0000033 Ref. prestação do serviços de abastecimentos (CA 001/2024-MP/PGJ), ref. a JULHO/2025 conforme NFS-e n° 95514 e documentos no PI-SEI 2025.019510.</t>
  </si>
  <si>
    <t>95514/2025</t>
  </si>
  <si>
    <t>2970/2025</t>
  </si>
  <si>
    <t>2025.019510</t>
  </si>
  <si>
    <t>ALFAMA COM E SERVIÇOS LTDA</t>
  </si>
  <si>
    <t>Liquidação da NE nº 2025NE0001649 Ref. prestação dos serviços de controle de pragas, nos prédios da PGJ/AM, em MANAUS, IRANDUBA, MANACAPURU e NOVO AIRÃO, relativo a AGOSTO/2025 conforme NF-e n° 4544 e documentos no SEI 2025.019807. (CA 024/2023 - MP/PGJ)</t>
  </si>
  <si>
    <t>4544/2025</t>
  </si>
  <si>
    <t>2971/2025</t>
  </si>
  <si>
    <t>2025.019807</t>
  </si>
  <si>
    <t>LOGIC PRO SERVICOS DE TECNOLOGIA DA INFORMACAO LTDA</t>
  </si>
  <si>
    <t>Liquidação da NE nº 2025NE0000524 Ref. serviço de conectividade ponto a ponto em fibra óptica (CA 008/2023-MP/PGJ - 1ºT.A), referente a AGOSOTO/2025, conforme NF-nº 52559 e documentos no SEI 2025.019486.</t>
  </si>
  <si>
    <t>52559/2025</t>
  </si>
  <si>
    <t>2973/2025</t>
  </si>
  <si>
    <t>2025.019486</t>
  </si>
  <si>
    <t>FACHINELI COMUNICACAO LTDA</t>
  </si>
  <si>
    <t>Liquidação da NE nº 2025NE0000905 Ref. Serviço de Locação e Mensalidade de Link (Tefé) e Serviço de Locação e Mensalidade de Link (Coari, Humaitá, Iranduba, Itacoatiara, Manacapuru, Maués e Parintins) (CA 009/2024-MP/PGJ - 1° TA) relativo a JULHO/25 conforme NFS-e n°202500000001605 e documentos no PI-SEI 2025.018398.</t>
  </si>
  <si>
    <t>1605/2025</t>
  </si>
  <si>
    <t>2974/2025</t>
  </si>
  <si>
    <t>2025.018398</t>
  </si>
  <si>
    <t>Liquidação da NE nº 2025NE0000905 Ref. Serviço de Locação e Mensalidade de Link (Tefé) e Serviço de Locação e Mensalidade de Link (Coari, Humaitá, Iranduba, Itacoatiara, Manacapuru, Maués e Parintins) (CA 009/2024-MP/PGJ - 1° TA) relativo a JULHO/25 conforme NFS-e n° 202500000001606  e documentos no PI-SEI 2025.018398.</t>
  </si>
  <si>
    <t>1606/2025</t>
  </si>
  <si>
    <t>2975/2025</t>
  </si>
  <si>
    <t>VIA DIRETA TELECOMUNICACOES VIA SATELITE E INTERNET LTDA</t>
  </si>
  <si>
    <t>Liquidação da NE nº 2025NE0000906 Prestação de serviços de conectividade a internet, via sátelite (LEO), (CA n° 023/2024 - MP/PGJ) referente a Junho/25 conforme NFSC nº 619 e demais documentos no PI-SEI 2025.015370.</t>
  </si>
  <si>
    <t>619/2025</t>
  </si>
  <si>
    <t>2976/2025</t>
  </si>
  <si>
    <t>2025.015370</t>
  </si>
  <si>
    <t>Liquidação da NE nº 2025NE0000906 Prestação de serviços de conectividade a internet, via sátelite (LEO), (CA n° 023/2024 - MP/PGJ) referente a Julho/25 conforme NFSC nº 647 e demais documentos no PI-SEI 2025.017761.</t>
  </si>
  <si>
    <t>647/2025</t>
  </si>
  <si>
    <t>2978/2025</t>
  </si>
  <si>
    <t>2025.017761</t>
  </si>
  <si>
    <t>VR BENEFICIOS E SERVICOS DE PROCESSAMENTO S.A</t>
  </si>
  <si>
    <t>Liquidação da NE nº 2025NE0001210 Ref. a prestação de serviço do sistema informatizado de registro e controle de ponto eletrônico, em ambiente web, para a Procuradoria-Geral de Justiça (CA 008/2025 - MP/PGJ - 1ºT.A.). NF-n° 99313, competência de AGOSTO/ 2025 e demais documentos no SEI 2025.020112.</t>
  </si>
  <si>
    <t>99313/2025</t>
  </si>
  <si>
    <t>2981/2025</t>
  </si>
  <si>
    <t>2025.020112</t>
  </si>
  <si>
    <t>Liquidação da NE nº 2025NE0000025         Ref. serviço de fornecimento de energia elétrica nas  unidades consumidoras da Procuradoria-Geral de Justiça do Estado do Amazonas (CA 027/2024-MP/PGJ) relativo a AGOSTO/2025, conforme Fatura nº 869937.08/2025.01&amp;#8203; e documentos no SEI 2025.019842.</t>
  </si>
  <si>
    <t>Fatura nº 869937.08/2025.01</t>
  </si>
  <si>
    <t>2982/2025</t>
  </si>
  <si>
    <t>2025.019842</t>
  </si>
  <si>
    <t>Liquidação da NE nº 2025NE0001635 - Pestação de serviço de solução de firewall de próxima geração em alta disponibilidade, com monitoramento (CA 004/2023 - MP/PGJ) ref. a Agosto/2025 (parcela 23 de 48) conforme NFS-e n° 108 e demais documentos no SEI 2025.019771.</t>
  </si>
  <si>
    <t>108/2025</t>
  </si>
  <si>
    <t>2986/2025</t>
  </si>
  <si>
    <t>COMPANHIA DE SANEAMENTO DO AMAZONAS S/A</t>
  </si>
  <si>
    <t>Liquidação da NE nº 2025NE0000057 Ref. fornecimento de água potável aos prédios das Promotorias de Justiça de Autazes conf. fatura 22098082025-6 (CA 006/2022-MPAM/PGJ) relativo a AGOSTO/2025 conf. documentos no PI-SEI 2025.019764.</t>
  </si>
  <si>
    <t>Fatura nº 220980820256/2025</t>
  </si>
  <si>
    <t>2987/2025</t>
  </si>
  <si>
    <t>2025.019764</t>
  </si>
  <si>
    <t>Liquidação da NE nº 2025NE0000057 Ref. fornecimento de água potável aos prédios das Promotorias de Justiça de Carauari conf. fatura 17246082025-8 (CA 006/2022-MPAM/PGJ) relativo a AGOSTO/2025 conf. documentos no PI-SEI 2025.019764.</t>
  </si>
  <si>
    <t>Fatura nº 172460820258/2025</t>
  </si>
  <si>
    <t>2988/2025</t>
  </si>
  <si>
    <t>Liquidação da NE nº 2025NE0000057 Ref. fornecimento de água potável aos prédios das Promotorias de Justiça de Juruá conf. fatura 10918082025-9 (CA 006/2022-MPAM/PGJ) relativo a AGOSTO/2025 conf. documentos no PI-SEI 2025.019764.</t>
  </si>
  <si>
    <t>Fatura nº 109180820259/2025</t>
  </si>
  <si>
    <t>2989/2025</t>
  </si>
  <si>
    <t>Liquidação da NE nº 2025NE0000057 Ref. fornecimento de água potável aos prédios das Promotorias de Justiça de Codajás conf. fatura 28487082025-5 (CA 006/2022-MPAM/PGJ) relativo a AGOSTO/2025 conf. documentos no PI-SEI 2025.019764.</t>
  </si>
  <si>
    <t>Fatura nº 284870820255/2025</t>
  </si>
  <si>
    <t>2990/2025</t>
  </si>
  <si>
    <t>Liquidação da NE nº 2025NE0000511 Ref. fornecimento de água potável aos prédios das Promotorias de Justiça de Codajás conf. fatura 28487082025-5 (CA 006/2022-MPAM/PGJ) relativo a AGOSTO/2025 conf. documentos no PI-SEI 2025.019764.</t>
  </si>
  <si>
    <t>2991/2025</t>
  </si>
  <si>
    <t>Liquidação da NE nº 2025NE0000511 Ref. fornecimento de água potável aos prédios das Promotorias de Justiça de Careiro da Várzea conf. fatura 64704082025-8 (CA 006/2022-MPAM/PGJ) relativo a AGOSTO/2025 conf. documentos no PI-SEI 2025.019764.</t>
  </si>
  <si>
    <t>Fatura nº 647040820258/2025</t>
  </si>
  <si>
    <t>2992/2025</t>
  </si>
  <si>
    <t>Liquidação da NE nº 2025NE0000511 Ref. fornecimento de água potável aos prédios das Promotorias de Justiça de Tabatinga conf. fatura 04943082025-5 (CA 006/2022-MPAM/PGJ) relativo a AGOSTO/2025 conf. documentos no PI-SEI 2025.019764.</t>
  </si>
  <si>
    <t>Fatura nº 049430820255/2025</t>
  </si>
  <si>
    <t>2993/2025</t>
  </si>
  <si>
    <t>Liquidação da NE nº 2025NE0000919         Ref. serviço de fornecimento de energia elétrica dos Prédios Sede, Anexo Administrativo e Unidade da Belo Horizonte (CA 004/2024-MP/PGJ) relativo a AGOSTO/2025, conforme Fatura nº 869937.08/2025.00&amp;#8203; e documentos no SEI 2025.019839.</t>
  </si>
  <si>
    <t>Fatura nº  869937.08/2025.00</t>
  </si>
  <si>
    <t>2994/2025</t>
  </si>
  <si>
    <t>2025.019839</t>
  </si>
  <si>
    <t>Liquidação da NE nº 2025NE0000920         Ref. serviço de fornecimento de energia elétrica dos Prédios Sede, Anexo Administrativo e Unidade da Belo Horizonte (CA 004/2024-MP/PGJ) relativo a AGOSTO/2025, conforme Fatura nº 869937.08/2025.00&amp;#8203; e documentos no SEI 2025.019839.</t>
  </si>
  <si>
    <t>Fatura nº 869937.08/2025.00</t>
  </si>
  <si>
    <t>2995/2025</t>
  </si>
  <si>
    <t>Liquidação da NE nº 2025NE0001644         Ref. serviço de fornecimento de energia elétrica dos Prédios Sede, Anexo Administrativo e Unidade da Belo Horizonte (CA 004/2024-MP/PGJ) relativo a AGOSTO/2025, conforme Fatura nº 869937.08/2025.00&amp;#8203; e documentos no SEI 2025.019839.</t>
  </si>
  <si>
    <t>2996/2025</t>
  </si>
  <si>
    <t>EMPRESA BRASILEIRA DE CORREIOS E TELEGRAFOS</t>
  </si>
  <si>
    <t>Liquidação da NE nº 2025NE0000899 Ref. serviços e venda de produtos postais (CA 035/2021/MP/PGJ) conforme Fatura nº 81159 e documentos no SEI 2025.020781.</t>
  </si>
  <si>
    <t>Fatura nº 81159/2025</t>
  </si>
  <si>
    <t>3004/2025</t>
  </si>
  <si>
    <t>2025.020781</t>
  </si>
  <si>
    <t>NEW CAR COMERCIO DE PECAS PARA VEICULOS LTDA</t>
  </si>
  <si>
    <t>Liquidação da NE nº 2025NE0001851         Prestação do serviço de reparo do veículo QZF-3B61 e demais documentos no PI-SEI 2025.016671.</t>
  </si>
  <si>
    <t>010/2025</t>
  </si>
  <si>
    <t>3007/2025</t>
  </si>
  <si>
    <t>2025.016671</t>
  </si>
  <si>
    <t>PRIME CONSULTORIA E ASSESSORIA EMPRESARIAL LTDA</t>
  </si>
  <si>
    <t>Liquidação da NE nº 2025NE0000040 Ref. ao Serviço de gerenciamento de frota - serviço (CA N° 007/2023-MP/PGJ) referente JULHO/2025, conforme a NF-e n° 3062769 e documentos no PI-SEI 2025.017688.</t>
  </si>
  <si>
    <t>3062769/2025</t>
  </si>
  <si>
    <t>3010/2025</t>
  </si>
  <si>
    <t>2025.017688</t>
  </si>
  <si>
    <t>Liquidação da NE nº 2025NE0000041 Ref. ao Serviço de gerenciamento de frota - CONSUMO (CA N° 007/2023-MP/PGJ) referente JULHO/2025 , conforme a NF-e n° 3062770 e documentos no PI-SEI 2025.017688.</t>
  </si>
  <si>
    <t>3062770/2025</t>
  </si>
  <si>
    <t>3011/2025</t>
  </si>
  <si>
    <t>Liquidação da NE nº 2025NE0000033 Ref. prestação do serviços de abastecimentos (CA 001/2024-MP/PGJ), ref. a AGOSTO/2025 conforme NFS-e n° 114793 e documentos no PI-SEI 2025.020671.</t>
  </si>
  <si>
    <t>114793/2025</t>
  </si>
  <si>
    <t>3016/2025</t>
  </si>
  <si>
    <t>2025.020671</t>
  </si>
  <si>
    <t>Liquidação da NE nº 2025NE0000902 Ref. prestação do serviços de abastecimentos (CA 001/2024-MP/PGJ), ref. a AGOSTO/2025 conforme NFS-e n° 114793 e documentos no PI-SEI 2025.020671.</t>
  </si>
  <si>
    <t>3017/2025</t>
  </si>
  <si>
    <t>Liquidação da NE nº 2025NE0000033 Ref. prestação do serviços de abastecimentos (CA 001/2024-MP/PGJ), ref. a JUNHO/2025 conforme NFS-e n° 111276 e documentos no PI-SEI 2025.020593.</t>
  </si>
  <si>
    <t>111276/2025</t>
  </si>
  <si>
    <t>3018/2025</t>
  </si>
  <si>
    <t>2025.020593</t>
  </si>
  <si>
    <t>Serviço de Bufê para fornecimento de 20 unidades de Kit Lanche para atender a ação do Projeto Sementes do Futuro, conf. NF-N° 759 e documentos no SEI 2025.020316.</t>
  </si>
  <si>
    <t>759/2025</t>
  </si>
  <si>
    <t>3020/2025</t>
  </si>
  <si>
    <t>2025.020316</t>
  </si>
  <si>
    <t>Liquidação da NE nº 2025NE0001582 Ref. prestação de serviço de administração, gerenciamento e fornecimento de vale-alimentação (CA 015/2020 - MP/PGJ - 5ºT.A.) relativo a SETEMBRO/2025, conforme NF-nº 2493738 e documentos no SEI 2025.020146.</t>
  </si>
  <si>
    <t>2493738/2025</t>
  </si>
  <si>
    <t>3021/2025</t>
  </si>
  <si>
    <t>2025.020146</t>
  </si>
  <si>
    <t>FIOS TECNOLOGIA DA INFORMACAO LTDA</t>
  </si>
  <si>
    <t>Liquidação da NE nº 2025NE0001668 Prestação de Serviço Telefônico Fixo Comutado – STFC e Serviço de Comunicação Multimídia - SCM (CA 008/2024 - MP/PGJ) referente a AGOSTO/2025, conforme NFS-e n° 2627 e documentos no PI-SEI 2025.020371.</t>
  </si>
  <si>
    <t>2627/2025</t>
  </si>
  <si>
    <t>3084/2025</t>
  </si>
  <si>
    <t>2025.020371</t>
  </si>
  <si>
    <t>Liquidação da NE nº 2025NE0001668 Prestação de Serviço Telefônico Fixo Comutado – STFC e Serviço de Comunicação Multimídia - SCM (CA 008/2024 - MP/PGJ) referente a AGOSTO/2025, conforme NFS-e n° 2628 e documentos no PI-SEI 2025.020371.</t>
  </si>
  <si>
    <t>2628/2025</t>
  </si>
  <si>
    <t>3085/2025</t>
  </si>
  <si>
    <t>Liquidação da NE nº 2025NE0001668 Prestação de Serviço Telefônico Fixo Comutado – STFC e Serviço de Comunicação Multimídia - SCM (CA 008/2024 - MP/PGJ) referente a AGOSTO/2025, conforme NFS-e n° 2629 e documentos no PI-SEI 2025.020371.</t>
  </si>
  <si>
    <t>2629/2025</t>
  </si>
  <si>
    <t>3086/2025</t>
  </si>
  <si>
    <t>Liquidação da NE nº 2025NE0000903 Prestação de Serviço Telefônico Fixo Comutado – STFC e Serviço de Comunicação Multimídia - SCM (CA 008/2024 - MP/PGJ) referente a JULHO/2025, conforme NFS-e n° 2554 e documentos no PI-SEI 2025.017398.</t>
  </si>
  <si>
    <t>2554/2025</t>
  </si>
  <si>
    <t>3087/2025</t>
  </si>
  <si>
    <t>2025.017398</t>
  </si>
  <si>
    <t>Liquidação da NE nº 2025NE0000903 Prestação de Serviço Telefônico Fixo Comutado – STFC e Serviço de Comunicação Multimídia - SCM (CA 008/2024 - MP/PGJ) referente a JULHO/2025, conforme NFS-e n° 2555 e documentos no PI-SEI 2025.017398.</t>
  </si>
  <si>
    <t>2555/2025</t>
  </si>
  <si>
    <t>3088/2025</t>
  </si>
  <si>
    <t>Liquidação da NE nº 2025NE0000903 Prestação de Serviço Telefônico Fixo Comutado – STFC e Serviço de Comunicação Multimídia - SCM (CA 008/2024 - MP/PGJ) referente a JULHO/2025, conforme NFS-e n° 2556 e documentos no PI-SEI 2025.017398.</t>
  </si>
  <si>
    <t>2556/2025</t>
  </si>
  <si>
    <t>3089/2025</t>
  </si>
  <si>
    <t>SERVICO AUTONOMO DE AGUA E ESGOTO DE ITACOATIARA</t>
  </si>
  <si>
    <t>Liquidação da NE nº 2024NE0000042 Ref. serviços de fornecimento de água potável a sede da PGJ-AM Itacoatiara (CA 005/2022-MP/PGJ) relativo a SETEMBRO/2025, conforme FATURA nº 23074&amp;#8203;092025 e documentos no SEI 2025.020933.</t>
  </si>
  <si>
    <t>FATURA nº 23074/2025</t>
  </si>
  <si>
    <t>3090/2025</t>
  </si>
  <si>
    <t>2025.020933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</si>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</sst>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6" formatCode="[$-416]d/m/yyyy"/>
    <numFmt numFmtId="167" formatCode="_-&quot;R$ &quot;* #,##0.00_-;&quot;-R$ &quot;* #,##0.00_-;_-&quot;R$ &quot;* \-??_-;_-@_-"/>
  </numFmts>
  <fonts count="1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theme="4" tint="-0.249977111117893"/>
      <name val="Arial"/>
      <family val="2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7" fontId="1" fillId="0" borderId="0" applyBorder="0" applyProtection="0"/>
    <xf numFmtId="0" fontId="10" fillId="0" borderId="0" applyBorder="0" applyProtection="0"/>
    <xf numFmtId="0" fontId="3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0" borderId="0" xfId="3" applyNumberFormat="1" applyFont="1" applyAlignment="1">
      <alignment horizontal="right" vertical="center"/>
    </xf>
    <xf numFmtId="0" fontId="5" fillId="0" borderId="0" xfId="3" applyFont="1" applyAlignment="1">
      <alignment horizontal="left"/>
    </xf>
    <xf numFmtId="0" fontId="6" fillId="0" borderId="1" xfId="3" applyFont="1" applyBorder="1" applyAlignment="1">
      <alignment horizontal="left"/>
    </xf>
    <xf numFmtId="0" fontId="8" fillId="2" borderId="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2" applyBorder="1" applyAlignment="1">
      <alignment wrapText="1"/>
    </xf>
    <xf numFmtId="0" fontId="10" fillId="0" borderId="2" xfId="2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167" fontId="9" fillId="0" borderId="2" xfId="1" applyFont="1" applyBorder="1" applyAlignment="1" applyProtection="1">
      <alignment vertical="center"/>
    </xf>
    <xf numFmtId="166" fontId="9" fillId="0" borderId="2" xfId="0" applyNumberFormat="1" applyFont="1" applyBorder="1" applyAlignment="1">
      <alignment horizontal="center" vertical="center" wrapText="1"/>
    </xf>
    <xf numFmtId="0" fontId="2" fillId="0" borderId="0" xfId="0" applyFont="1"/>
    <xf numFmtId="0" fontId="0" fillId="0" borderId="2" xfId="0" applyBorder="1" applyAlignment="1">
      <alignment horizontal="left" vertical="center" wrapText="1"/>
    </xf>
    <xf numFmtId="49" fontId="9" fillId="0" borderId="2" xfId="0" quotePrefix="1" applyNumberFormat="1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 vertical="center"/>
    </xf>
    <xf numFmtId="0" fontId="10" fillId="0" borderId="2" xfId="2" quotePrefix="1" applyBorder="1" applyAlignment="1">
      <alignment horizontal="center" vertical="center" wrapText="1"/>
    </xf>
    <xf numFmtId="43" fontId="2" fillId="0" borderId="0" xfId="0" applyNumberFormat="1" applyFont="1"/>
    <xf numFmtId="0" fontId="10" fillId="0" borderId="2" xfId="2" applyBorder="1" applyAlignment="1" applyProtection="1">
      <alignment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">
    <cellStyle name="Hiperlink" xfId="2" builtinId="8"/>
    <cellStyle name="Moeda" xfId="1" builtinId="4"/>
    <cellStyle name="Normal" xfId="0" builtinId="0"/>
    <cellStyle name="Normal 2" xfId="3" xr:uid="{088995F9-021B-426B-9C7D-29B6D67DE188}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F154F405-4C72-4560-A8F3-C8A46FFE03F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4228539" cy="82456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5/TRANSPAR&#202;NCIA/1-%20ORDEM%20CRONOL&#211;GICA%20DE%20PAGAMENTO/09.Setembro/9.ORDEM_CRONOL&#211;GICA_%20DE_%20PAGAMENTOS_SETEMBRO.xlsx" TargetMode="External"/><Relationship Id="rId1" Type="http://schemas.openxmlformats.org/officeDocument/2006/relationships/externalLinkPath" Target="9.ORDEM_CRONOL&#211;GICA_%20DE_%20PAGAMENTOS_SET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">
          <cell r="A2" t="str">
            <v>SETEMBRO/2025</v>
          </cell>
        </row>
        <row r="23">
          <cell r="A23" t="str">
            <v>Data da última atualização: 07/10/2025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pam.mp.br/images/NFS_95514_2025_LINK_f2ace.pdf" TargetMode="External"/><Relationship Id="rId21" Type="http://schemas.openxmlformats.org/officeDocument/2006/relationships/hyperlink" Target="https://www.mpam.mp.br/images/NFS_57435_2025_PRODAM_d41f3.pdf" TargetMode="External"/><Relationship Id="rId42" Type="http://schemas.openxmlformats.org/officeDocument/2006/relationships/hyperlink" Target="https://www.mpam.mp.br/images/FATURA_049430820255_2025_COSAMA_TABATINGA_8be5d.pdf" TargetMode="External"/><Relationship Id="rId47" Type="http://schemas.openxmlformats.org/officeDocument/2006/relationships/hyperlink" Target="https://www.mpam.mp.br/images/NFS_10_2025_NEW_CAR_41b0e.pdf" TargetMode="External"/><Relationship Id="rId63" Type="http://schemas.openxmlformats.org/officeDocument/2006/relationships/hyperlink" Target="https://www.mpam.mp.br/images/CT_n%C2%BA_015-2020-MP-PGJ_4610e.pdf" TargetMode="External"/><Relationship Id="rId68" Type="http://schemas.openxmlformats.org/officeDocument/2006/relationships/hyperlink" Target="https://www.mpam.mp.br/images/CT_n%C2%BA_012-2021-MP-PGJ_df72d.pdf" TargetMode="External"/><Relationship Id="rId84" Type="http://schemas.openxmlformats.org/officeDocument/2006/relationships/hyperlink" Target="https://www.mpam.mp.br/images/CT_01-2024_-_MP-PGJ_ac2a1.pdf" TargetMode="External"/><Relationship Id="rId89" Type="http://schemas.openxmlformats.org/officeDocument/2006/relationships/hyperlink" Target="https://www.mpam.mp.br/images/CT_08-2024_-_MP-PGJ_976bb.pdf" TargetMode="External"/><Relationship Id="rId112" Type="http://schemas.openxmlformats.org/officeDocument/2006/relationships/hyperlink" Target="https://www.mpam.mp.br/images/CCT_06-2022_-_MP-PGJ_b19f3.pdf" TargetMode="External"/><Relationship Id="rId16" Type="http://schemas.openxmlformats.org/officeDocument/2006/relationships/hyperlink" Target="https://www.mpam.mp.br/images/FATURA_1504667_2025_MANAUS_AMBIENTAL_2771d.pdf" TargetMode="External"/><Relationship Id="rId107" Type="http://schemas.openxmlformats.org/officeDocument/2006/relationships/hyperlink" Target="https://www.mpam.mp.br/images/Contratos/2022/Carta_Contrato/CC_05-2022_MP_-_PGJ_596f4.pdf" TargetMode="External"/><Relationship Id="rId11" Type="http://schemas.openxmlformats.org/officeDocument/2006/relationships/hyperlink" Target="https://www.mpam.mp.br/images/NFS_749_2025_2KS_1d84d.pdf" TargetMode="External"/><Relationship Id="rId32" Type="http://schemas.openxmlformats.org/officeDocument/2006/relationships/hyperlink" Target="https://www.mpam.mp.br/images/NFS_647_2025_VIA_DIRETA_e6a8c.pdf" TargetMode="External"/><Relationship Id="rId37" Type="http://schemas.openxmlformats.org/officeDocument/2006/relationships/hyperlink" Target="https://www.mpam.mp.br/images/FATURA_172460820258_2025_COSAMA_CARAUARI_a81a3.pdf" TargetMode="External"/><Relationship Id="rId53" Type="http://schemas.openxmlformats.org/officeDocument/2006/relationships/hyperlink" Target="https://www.mpam.mp.br/images/NF_759_2025_QUALY_67228.pdf" TargetMode="External"/><Relationship Id="rId58" Type="http://schemas.openxmlformats.org/officeDocument/2006/relationships/hyperlink" Target="https://www.mpam.mp.br/images/NFS_2554_2025_FIOS_00ce1.pdf" TargetMode="External"/><Relationship Id="rId74" Type="http://schemas.openxmlformats.org/officeDocument/2006/relationships/hyperlink" Target="https://www.mpam.mp.br/images/CT_04-2024_-_MP-PGJ_9c22c.pdf" TargetMode="External"/><Relationship Id="rId79" Type="http://schemas.openxmlformats.org/officeDocument/2006/relationships/hyperlink" Target="https://www.mpam.mp.br/images/CT_01-2024_-_MP-PGJ_ac2a1.pdf" TargetMode="External"/><Relationship Id="rId102" Type="http://schemas.openxmlformats.org/officeDocument/2006/relationships/hyperlink" Target="https://www.mpam.mp.br/images/CT_n.%C2%BA_002-2025_-_MP-PGJ_aed9a.pdf" TargetMode="External"/><Relationship Id="rId5" Type="http://schemas.openxmlformats.org/officeDocument/2006/relationships/hyperlink" Target="https://www.mpam.mp.br/images/NFS_012_2025_BRUNA_33a7f.pdf" TargetMode="External"/><Relationship Id="rId90" Type="http://schemas.openxmlformats.org/officeDocument/2006/relationships/hyperlink" Target="https://www.mpam.mp.br/images/CT_08-2024_-_MP-PGJ_976bb.pdf" TargetMode="External"/><Relationship Id="rId95" Type="http://schemas.openxmlformats.org/officeDocument/2006/relationships/hyperlink" Target="https://www.mpam.mp.br/images/Contratos/2023/Contrato/CT_04-2023_-_MP-PGJ.pdf_ee471.pdf" TargetMode="External"/><Relationship Id="rId22" Type="http://schemas.openxmlformats.org/officeDocument/2006/relationships/hyperlink" Target="https://www.mpam.mp.br/images/MEMORANDO_175_2025_TJ_b0b13.pdf" TargetMode="External"/><Relationship Id="rId27" Type="http://schemas.openxmlformats.org/officeDocument/2006/relationships/hyperlink" Target="https://www.mpam.mp.br/images/NFS_4544_2025_ALFAMA_261ea.pdf" TargetMode="External"/><Relationship Id="rId43" Type="http://schemas.openxmlformats.org/officeDocument/2006/relationships/hyperlink" Target="https://www.mpam.mp.br/images/FATURA_869937_08_2025_00_AMAZONAS_ENERGIA_5c562.pdf" TargetMode="External"/><Relationship Id="rId48" Type="http://schemas.openxmlformats.org/officeDocument/2006/relationships/hyperlink" Target="https://www.mpam.mp.br/images/NFS_3062769_2025_PRIME_2e894.pdf" TargetMode="External"/><Relationship Id="rId64" Type="http://schemas.openxmlformats.org/officeDocument/2006/relationships/hyperlink" Target="https://www.mpam.mp.br/images/CCT_n%C2%BA_07-2024-MP-PGJ_2d3d7.pdf" TargetMode="External"/><Relationship Id="rId69" Type="http://schemas.openxmlformats.org/officeDocument/2006/relationships/hyperlink" Target="https://www.mpam.mp.br/images/CT_16-2023_-_MP-PGJ_8a82c.pdf" TargetMode="External"/><Relationship Id="rId113" Type="http://schemas.openxmlformats.org/officeDocument/2006/relationships/hyperlink" Target="https://www.mpam.mp.br/images/CCT_06-2022_-_MP-PGJ_b19f3.pdf" TargetMode="External"/><Relationship Id="rId80" Type="http://schemas.openxmlformats.org/officeDocument/2006/relationships/hyperlink" Target="https://www.mpam.mp.br/images/CT_09-2024_-_MP-PGJ_8d95f.pdf" TargetMode="External"/><Relationship Id="rId85" Type="http://schemas.openxmlformats.org/officeDocument/2006/relationships/hyperlink" Target="https://www.mpam.mp.br/images/CT_01-2024_-_MP-PGJ_ac2a1.pdf" TargetMode="External"/><Relationship Id="rId12" Type="http://schemas.openxmlformats.org/officeDocument/2006/relationships/hyperlink" Target="https://www.mpam.mp.br/images/NFS_57434_2025_PRODAM_2a6b0.pdf" TargetMode="External"/><Relationship Id="rId17" Type="http://schemas.openxmlformats.org/officeDocument/2006/relationships/hyperlink" Target="https://www.mpam.mp.br/images/FATURA_1504667_2025_MANAUS_AMBIENTAL_2771d.pdf" TargetMode="External"/><Relationship Id="rId33" Type="http://schemas.openxmlformats.org/officeDocument/2006/relationships/hyperlink" Target="https://www.mpam.mp.br/images/NFS_99313_2025_VR_c06b2.pdf" TargetMode="External"/><Relationship Id="rId38" Type="http://schemas.openxmlformats.org/officeDocument/2006/relationships/hyperlink" Target="https://www.mpam.mp.br/images/FATURA_109180820259_2025_COSAMA_JURUA_71eab.pdf" TargetMode="External"/><Relationship Id="rId59" Type="http://schemas.openxmlformats.org/officeDocument/2006/relationships/hyperlink" Target="https://www.mpam.mp.br/images/NFS_2555_2025_FIOS_5ec54.pdf" TargetMode="External"/><Relationship Id="rId103" Type="http://schemas.openxmlformats.org/officeDocument/2006/relationships/hyperlink" Target="https://www.mpam.mp.br/images/CT_n%C2%BA_008-2025_-_MP-PGJ_e1a96.pdf" TargetMode="External"/><Relationship Id="rId108" Type="http://schemas.openxmlformats.org/officeDocument/2006/relationships/hyperlink" Target="https://www.mpam.mp.br/images/CCT_06-2022_-_MP-PGJ_b19f3.pdf" TargetMode="External"/><Relationship Id="rId54" Type="http://schemas.openxmlformats.org/officeDocument/2006/relationships/hyperlink" Target="https://www.mpam.mp.br/images/NFS_2493738_2025_TRIVALE_405e0.pdf" TargetMode="External"/><Relationship Id="rId70" Type="http://schemas.openxmlformats.org/officeDocument/2006/relationships/hyperlink" Target="https://www.mpam.mp.br/images/CT_n%C2%BA_10-2020-MP-PGJ_d98a6.pdf" TargetMode="External"/><Relationship Id="rId75" Type="http://schemas.openxmlformats.org/officeDocument/2006/relationships/hyperlink" Target="https://www.mpam.mp.br/images/CT_04-2024_-_MP-PGJ_9c22c.pdf" TargetMode="External"/><Relationship Id="rId91" Type="http://schemas.openxmlformats.org/officeDocument/2006/relationships/hyperlink" Target="https://www.mpam.mp.br/images/CT_08-2024_-_MP-PGJ_976bb.pdf" TargetMode="External"/><Relationship Id="rId96" Type="http://schemas.openxmlformats.org/officeDocument/2006/relationships/hyperlink" Target="https://www.mpam.mp.br/images/Contratos/2023/Contrato/CT_04-2023_-_MP-PGJ.pdf_ee471.pdf" TargetMode="External"/><Relationship Id="rId1" Type="http://schemas.openxmlformats.org/officeDocument/2006/relationships/hyperlink" Target="https://www.mpam.mp.br/images/NFS_2476468_2025_TRIVALE_6e072.pdf" TargetMode="External"/><Relationship Id="rId6" Type="http://schemas.openxmlformats.org/officeDocument/2006/relationships/hyperlink" Target="https://www.mpam.mp.br/images/FATURA_24_2025_PREVILEMOS_974bb.pdf" TargetMode="External"/><Relationship Id="rId15" Type="http://schemas.openxmlformats.org/officeDocument/2006/relationships/hyperlink" Target="https://www.mpam.mp.br/images/NFS_3252_2025_G_REFRIGERA%C3%87%C3%83O_50f92.pdf" TargetMode="External"/><Relationship Id="rId23" Type="http://schemas.openxmlformats.org/officeDocument/2006/relationships/hyperlink" Target="https://www.mpam.mp.br/images/NFS_015_2025_SERVIX_da377.pdf" TargetMode="External"/><Relationship Id="rId28" Type="http://schemas.openxmlformats.org/officeDocument/2006/relationships/hyperlink" Target="https://www.mpam.mp.br/images/NFS_52559_2025_LOGIC_eb63a.pdf" TargetMode="External"/><Relationship Id="rId36" Type="http://schemas.openxmlformats.org/officeDocument/2006/relationships/hyperlink" Target="https://www.mpam.mp.br/images/FATURA_220980820256_2025_COSAMA_AUTAZES_5add0.pdf" TargetMode="External"/><Relationship Id="rId49" Type="http://schemas.openxmlformats.org/officeDocument/2006/relationships/hyperlink" Target="https://www.mpam.mp.br/images/NFS_3062770_2025_PRIME_3d605.pdf" TargetMode="External"/><Relationship Id="rId57" Type="http://schemas.openxmlformats.org/officeDocument/2006/relationships/hyperlink" Target="https://www.mpam.mp.br/images/NFS_2629_2025_FIOS_92d63.pdf" TargetMode="External"/><Relationship Id="rId106" Type="http://schemas.openxmlformats.org/officeDocument/2006/relationships/hyperlink" Target="https://www.mpam.mp.br/images/CT_n%C2%BA_015-2020-MP-PGJ_4610e.pdf" TargetMode="External"/><Relationship Id="rId114" Type="http://schemas.openxmlformats.org/officeDocument/2006/relationships/hyperlink" Target="https://www.mpam.mp.br/images/CCT_06-2022_-_MP-PGJ_b19f3.pdf" TargetMode="External"/><Relationship Id="rId10" Type="http://schemas.openxmlformats.org/officeDocument/2006/relationships/hyperlink" Target="https://www.mpam.mp.br/images/NF_755_2025_QUALY_6733a.pdf" TargetMode="External"/><Relationship Id="rId31" Type="http://schemas.openxmlformats.org/officeDocument/2006/relationships/hyperlink" Target="https://www.mpam.mp.br/images/NFS_619_2025_VIA_DIRETA_8ff33.pdf" TargetMode="External"/><Relationship Id="rId44" Type="http://schemas.openxmlformats.org/officeDocument/2006/relationships/hyperlink" Target="https://www.mpam.mp.br/images/FATURA_869937_08_2025_00_AMAZONAS_ENERGIA_5c562.pdf" TargetMode="External"/><Relationship Id="rId52" Type="http://schemas.openxmlformats.org/officeDocument/2006/relationships/hyperlink" Target="https://www.mpam.mp.br/images/NFS_111276_2025_LINK_CARD_3f2b4.pdf" TargetMode="External"/><Relationship Id="rId60" Type="http://schemas.openxmlformats.org/officeDocument/2006/relationships/hyperlink" Target="https://www.mpam.mp.br/images/NFS_2556_2025_FIOS_fe805.pdf" TargetMode="External"/><Relationship Id="rId65" Type="http://schemas.openxmlformats.org/officeDocument/2006/relationships/hyperlink" Target="https://www.mpam.mp.br/images/Carta_Contrato_n%C2%BA_07-PGJ_-_MP-PGJ_7e36e.pdf" TargetMode="External"/><Relationship Id="rId73" Type="http://schemas.openxmlformats.org/officeDocument/2006/relationships/hyperlink" Target="https://www.mpam.mp.br/images/Contratos/2023/Carta_Contrato/CCT_n%C2%BA_06-MP-PGJ_2a292.pdf" TargetMode="External"/><Relationship Id="rId78" Type="http://schemas.openxmlformats.org/officeDocument/2006/relationships/hyperlink" Target="https://www.mpam.mp.br/images/CT_27-2024_-_MP-PGJ_e0a09.pdf" TargetMode="External"/><Relationship Id="rId81" Type="http://schemas.openxmlformats.org/officeDocument/2006/relationships/hyperlink" Target="https://www.mpam.mp.br/images/CT_09-2024_-_MP-PGJ_8d95f.pdf" TargetMode="External"/><Relationship Id="rId86" Type="http://schemas.openxmlformats.org/officeDocument/2006/relationships/hyperlink" Target="https://www.mpam.mp.br/images/CT_01-2024_-_MP-PGJ_ac2a1.pdf" TargetMode="External"/><Relationship Id="rId94" Type="http://schemas.openxmlformats.org/officeDocument/2006/relationships/hyperlink" Target="https://www.mpam.mp.br/images/Contratos/2023/Contrato/CT_04-2023_-_MP-PGJ.pdf_ee471.pdf" TargetMode="External"/><Relationship Id="rId99" Type="http://schemas.openxmlformats.org/officeDocument/2006/relationships/hyperlink" Target="https://www.mpam.mp.br/images/Contratos/2023/Contrato/CT_04-2023_-_MP-PGJ.pdf_ee471.pdf" TargetMode="External"/><Relationship Id="rId101" Type="http://schemas.openxmlformats.org/officeDocument/2006/relationships/hyperlink" Target="https://www.mpam.mp.br/images/CT_07-2023_-_MP-PGJ_fb5b5.pdf" TargetMode="External"/><Relationship Id="rId4" Type="http://schemas.openxmlformats.org/officeDocument/2006/relationships/hyperlink" Target="https://www.mpam.mp.br/images/NF_753_2025_QUALY_0ed1b.pdf" TargetMode="External"/><Relationship Id="rId9" Type="http://schemas.openxmlformats.org/officeDocument/2006/relationships/hyperlink" Target="https://www.mpam.mp.br/images/NF_757_2025_QUALY_27808.pdf" TargetMode="External"/><Relationship Id="rId13" Type="http://schemas.openxmlformats.org/officeDocument/2006/relationships/hyperlink" Target="https://www.mpam.mp.br/images/FATURA_0345991343_2025_TELEFONICA_513a5.pdf" TargetMode="External"/><Relationship Id="rId18" Type="http://schemas.openxmlformats.org/officeDocument/2006/relationships/hyperlink" Target="https://www.mpam.mp.br/images/NF_758_2025_QUALY_68e69.pdf" TargetMode="External"/><Relationship Id="rId39" Type="http://schemas.openxmlformats.org/officeDocument/2006/relationships/hyperlink" Target="https://www.mpam.mp.br/images/FATURA_284870820255_2025_COSAMA_CODAJAS_9b14b.pdf" TargetMode="External"/><Relationship Id="rId109" Type="http://schemas.openxmlformats.org/officeDocument/2006/relationships/hyperlink" Target="https://www.mpam.mp.br/images/CCT_06-2022_-_MP-PGJ_b19f3.pdf" TargetMode="External"/><Relationship Id="rId34" Type="http://schemas.openxmlformats.org/officeDocument/2006/relationships/hyperlink" Target="https://www.mpam.mp.br/images/FATURA_869937_08_2025_01_AMAZONAS_ENERGIA_024d9.pdf" TargetMode="External"/><Relationship Id="rId50" Type="http://schemas.openxmlformats.org/officeDocument/2006/relationships/hyperlink" Target="https://www.mpam.mp.br/images/NFS_114793_20258_LINK_CARD_2fded.pdf" TargetMode="External"/><Relationship Id="rId55" Type="http://schemas.openxmlformats.org/officeDocument/2006/relationships/hyperlink" Target="https://www.mpam.mp.br/images/NFS_2627_2025_FIOS_36e26.pdf" TargetMode="External"/><Relationship Id="rId76" Type="http://schemas.openxmlformats.org/officeDocument/2006/relationships/hyperlink" Target="https://www.mpam.mp.br/images/CT_04-2024_-_MP-PGJ_9c22c.pdf" TargetMode="External"/><Relationship Id="rId97" Type="http://schemas.openxmlformats.org/officeDocument/2006/relationships/hyperlink" Target="https://www.mpam.mp.br/images/CT_24-2023_-_MP-PGJ_933fa.pdf" TargetMode="External"/><Relationship Id="rId104" Type="http://schemas.openxmlformats.org/officeDocument/2006/relationships/hyperlink" Target="https://www.mpam.mp.br/images/Contratos/2021/CONVENIOS/Termo_de_Cess%C3%A3o_Onerosa_de_Uso_n%C2%BA_001_2021_TJ_8e094.pdf" TargetMode="External"/><Relationship Id="rId7" Type="http://schemas.openxmlformats.org/officeDocument/2006/relationships/hyperlink" Target="https://www.mpam.mp.br/images/NFS_70_2025_AS_PINTO_1cd9a.pdf" TargetMode="External"/><Relationship Id="rId71" Type="http://schemas.openxmlformats.org/officeDocument/2006/relationships/hyperlink" Target="https://www.mpam.mp.br/images/Contratos/2022/Contrato/CT_25-2022_-_MP-PGJ_8363e.pdf" TargetMode="External"/><Relationship Id="rId92" Type="http://schemas.openxmlformats.org/officeDocument/2006/relationships/hyperlink" Target="https://www.mpam.mp.br/images/CT_08-2024_-_MP-PGJ_976bb.pdf" TargetMode="External"/><Relationship Id="rId2" Type="http://schemas.openxmlformats.org/officeDocument/2006/relationships/hyperlink" Target="https://www.mpam.mp.br/images/NFS_2476468_2025_TRIVALE_6e072.pdf" TargetMode="External"/><Relationship Id="rId29" Type="http://schemas.openxmlformats.org/officeDocument/2006/relationships/hyperlink" Target="https://www.mpam.mp.br/images/NFS_1605_2025_FACHINELI_1b0b9.pdf" TargetMode="External"/><Relationship Id="rId24" Type="http://schemas.openxmlformats.org/officeDocument/2006/relationships/hyperlink" Target="https://www.mpam.mp.br/images/NFS_106_2025_SERVIX_7d193.pdf" TargetMode="External"/><Relationship Id="rId40" Type="http://schemas.openxmlformats.org/officeDocument/2006/relationships/hyperlink" Target="https://www.mpam.mp.br/images/FATURA_284870820255_2025_COSAMA_CODAJAS_9b14b.pdf" TargetMode="External"/><Relationship Id="rId45" Type="http://schemas.openxmlformats.org/officeDocument/2006/relationships/hyperlink" Target="https://www.mpam.mp.br/images/FATURA_869937_08_2025_00_AMAZONAS_ENERGIA_5c562.pdf" TargetMode="External"/><Relationship Id="rId66" Type="http://schemas.openxmlformats.org/officeDocument/2006/relationships/hyperlink" Target="https://www.mpam.mp.br/images/CT_17-2024_-_MP-PGJ_5fa2a.pdf" TargetMode="External"/><Relationship Id="rId87" Type="http://schemas.openxmlformats.org/officeDocument/2006/relationships/hyperlink" Target="https://www.mpam.mp.br/images/CT_08-2024_-_MP-PGJ_976bb.pdf" TargetMode="External"/><Relationship Id="rId110" Type="http://schemas.openxmlformats.org/officeDocument/2006/relationships/hyperlink" Target="https://www.mpam.mp.br/images/CCT_06-2022_-_MP-PGJ_b19f3.pdf" TargetMode="External"/><Relationship Id="rId115" Type="http://schemas.openxmlformats.org/officeDocument/2006/relationships/printerSettings" Target="../printerSettings/printerSettings1.bin"/><Relationship Id="rId61" Type="http://schemas.openxmlformats.org/officeDocument/2006/relationships/hyperlink" Target="https://www.mpam.mp.br/images/FATURA_23074_2025_SAAE_ITACOATIARA_ac634.pdf" TargetMode="External"/><Relationship Id="rId82" Type="http://schemas.openxmlformats.org/officeDocument/2006/relationships/hyperlink" Target="https://www.mpam.mp.br/images/CT_23-2024_-_MP-PGJ_88c32.pdf" TargetMode="External"/><Relationship Id="rId19" Type="http://schemas.openxmlformats.org/officeDocument/2006/relationships/hyperlink" Target="https://www.mpam.mp.br/images/FATURA_869937_07_2025_00_AMAZONAS_ENERGIA_aa11a.pdf" TargetMode="External"/><Relationship Id="rId14" Type="http://schemas.openxmlformats.org/officeDocument/2006/relationships/hyperlink" Target="https://www.mpam.mp.br/images/NFS_8274_2025_JF_39a25.pdf" TargetMode="External"/><Relationship Id="rId30" Type="http://schemas.openxmlformats.org/officeDocument/2006/relationships/hyperlink" Target="https://www.mpam.mp.br/images/NFS_1606_2025_FACHINELI_51357.pdf" TargetMode="External"/><Relationship Id="rId35" Type="http://schemas.openxmlformats.org/officeDocument/2006/relationships/hyperlink" Target="https://www.mpam.mp.br/images/NFS_108_2025_SERVIX_20a5c.pdf" TargetMode="External"/><Relationship Id="rId56" Type="http://schemas.openxmlformats.org/officeDocument/2006/relationships/hyperlink" Target="https://www.mpam.mp.br/images/NFS_2628_2025_FIOS_21d70.pdf" TargetMode="External"/><Relationship Id="rId77" Type="http://schemas.openxmlformats.org/officeDocument/2006/relationships/hyperlink" Target="https://www.mpam.mp.br/images/CT_04-2024_-_MP-PGJ_9c22c.pdf" TargetMode="External"/><Relationship Id="rId100" Type="http://schemas.openxmlformats.org/officeDocument/2006/relationships/hyperlink" Target="https://www.mpam.mp.br/images/CT_07-2023_-_MP-PGJ_fb5b5.pdf" TargetMode="External"/><Relationship Id="rId105" Type="http://schemas.openxmlformats.org/officeDocument/2006/relationships/hyperlink" Target="https://www.mpam.mp.br/images/CT_n%C2%BA_035-2021-MP-PGJ_8bef6.pdf" TargetMode="External"/><Relationship Id="rId8" Type="http://schemas.openxmlformats.org/officeDocument/2006/relationships/hyperlink" Target="https://www.mpam.mp.br/images/NF_756_2025_QUALY_87668.pdf" TargetMode="External"/><Relationship Id="rId51" Type="http://schemas.openxmlformats.org/officeDocument/2006/relationships/hyperlink" Target="https://www.mpam.mp.br/images/NFS_114793_20258_LINK_CARD_2fded.pdf" TargetMode="External"/><Relationship Id="rId72" Type="http://schemas.openxmlformats.org/officeDocument/2006/relationships/hyperlink" Target="https://www.mpam.mp.br/images/Contratos/2023/Carta_Contrato/CCT_n%C2%BA_06-MP-PGJ_2a292.pdf" TargetMode="External"/><Relationship Id="rId93" Type="http://schemas.openxmlformats.org/officeDocument/2006/relationships/hyperlink" Target="https://www.mpam.mp.br/images/CT_16-2023_-_MP-PGJ_8a82c.pdf" TargetMode="External"/><Relationship Id="rId98" Type="http://schemas.openxmlformats.org/officeDocument/2006/relationships/hyperlink" Target="https://www.mpam.mp.br/images/CT_08-2023_-_MP-PGJ_dc9c9.pdf" TargetMode="External"/><Relationship Id="rId3" Type="http://schemas.openxmlformats.org/officeDocument/2006/relationships/hyperlink" Target="https://www.mpam.mp.br/images/FATURA_007_2025_MBM_7fd47.pdf" TargetMode="External"/><Relationship Id="rId25" Type="http://schemas.openxmlformats.org/officeDocument/2006/relationships/hyperlink" Target="https://www.mpam.mp.br/images/NFS_107_2025_SERVIX_32818.pdf" TargetMode="External"/><Relationship Id="rId46" Type="http://schemas.openxmlformats.org/officeDocument/2006/relationships/hyperlink" Target="https://www.mpam.mp.br/images/FATURA_81159_2025_CORREIOS_fcd8f.pdf" TargetMode="External"/><Relationship Id="rId67" Type="http://schemas.openxmlformats.org/officeDocument/2006/relationships/hyperlink" Target="https://www.mpam.mp.br/images/CT_19-2024_-_MP-PGJ_419d8.pdf" TargetMode="External"/><Relationship Id="rId116" Type="http://schemas.openxmlformats.org/officeDocument/2006/relationships/drawing" Target="../drawings/drawing1.xml"/><Relationship Id="rId20" Type="http://schemas.openxmlformats.org/officeDocument/2006/relationships/hyperlink" Target="https://www.mpam.mp.br/images/FATURA_0345991343_08_2025_TELEFONICA_a1da1.pdf" TargetMode="External"/><Relationship Id="rId41" Type="http://schemas.openxmlformats.org/officeDocument/2006/relationships/hyperlink" Target="https://www.mpam.mp.br/images/FATURA_647040820258_2025_COSAMA_CAREIRO_DA_VARZEA_63ca4.pdf" TargetMode="External"/><Relationship Id="rId62" Type="http://schemas.openxmlformats.org/officeDocument/2006/relationships/hyperlink" Target="https://www.mpam.mp.br/images/CT_n%C2%BA_015-2020-MP-PGJ_4610e.pdf" TargetMode="External"/><Relationship Id="rId83" Type="http://schemas.openxmlformats.org/officeDocument/2006/relationships/hyperlink" Target="https://www.mpam.mp.br/images/CT_23-2024_-_MP-PGJ_88c32.pdf" TargetMode="External"/><Relationship Id="rId88" Type="http://schemas.openxmlformats.org/officeDocument/2006/relationships/hyperlink" Target="https://www.mpam.mp.br/images/CT_08-2024_-_MP-PGJ_976bb.pdf" TargetMode="External"/><Relationship Id="rId111" Type="http://schemas.openxmlformats.org/officeDocument/2006/relationships/hyperlink" Target="https://www.mpam.mp.br/images/CCT_06-2022_-_MP-PGJ_b19f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E77E2-98DB-4737-A5ED-63A550D2B4A2}">
  <dimension ref="A1:P164"/>
  <sheetViews>
    <sheetView tabSelected="1" zoomScale="90" zoomScaleNormal="90" zoomScaleSheetLayoutView="80" workbookViewId="0">
      <selection activeCell="H1" sqref="H1:I1048576"/>
    </sheetView>
  </sheetViews>
  <sheetFormatPr defaultRowHeight="15"/>
  <cols>
    <col min="1" max="1" width="13.7109375" customWidth="1"/>
    <col min="2" max="2" width="14.7109375" customWidth="1"/>
    <col min="3" max="3" width="21.7109375" bestFit="1" customWidth="1"/>
    <col min="4" max="4" width="33.85546875" customWidth="1"/>
    <col min="5" max="5" width="33.140625" style="2" customWidth="1"/>
    <col min="6" max="6" width="25.7109375" style="3" bestFit="1" customWidth="1"/>
    <col min="7" max="7" width="15.5703125" bestFit="1" customWidth="1"/>
    <col min="8" max="8" width="10.7109375" hidden="1" customWidth="1"/>
    <col min="9" max="9" width="15" hidden="1" customWidth="1"/>
    <col min="10" max="10" width="16" bestFit="1" customWidth="1"/>
    <col min="11" max="11" width="14.7109375" bestFit="1" customWidth="1"/>
    <col min="12" max="12" width="15" bestFit="1" customWidth="1"/>
    <col min="13" max="14" width="12.7109375" bestFit="1" customWidth="1"/>
    <col min="16" max="16" width="10.85546875" bestFit="1" customWidth="1"/>
    <col min="17" max="17" width="10.5703125" bestFit="1" customWidth="1"/>
  </cols>
  <sheetData>
    <row r="1" spans="1:13" ht="77.099999999999994" customHeight="1">
      <c r="C1" s="1"/>
      <c r="D1" s="1"/>
      <c r="G1" s="4"/>
      <c r="H1" s="4"/>
      <c r="I1" s="4"/>
      <c r="J1" s="1"/>
    </row>
    <row r="2" spans="1:13" ht="18" customHeight="1">
      <c r="A2" s="5" t="str">
        <f>[1]Bens!A2</f>
        <v>SETEMBRO/2025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0.25" customHeight="1">
      <c r="A3" s="6" t="s">
        <v>0</v>
      </c>
      <c r="B3" s="6"/>
      <c r="C3" s="6"/>
      <c r="D3" s="6"/>
      <c r="E3" s="6"/>
      <c r="G3" s="4"/>
      <c r="H3" s="4"/>
      <c r="I3" s="4"/>
      <c r="J3" s="1"/>
    </row>
    <row r="4" spans="1:13" ht="15" customHeight="1"/>
    <row r="5" spans="1:13" ht="18" customHeight="1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ht="31.5" customHeight="1">
      <c r="A6" s="8" t="s">
        <v>2</v>
      </c>
      <c r="B6" s="8" t="s">
        <v>3</v>
      </c>
      <c r="C6" s="9" t="s">
        <v>4</v>
      </c>
      <c r="D6" s="9" t="s">
        <v>5</v>
      </c>
      <c r="E6" s="8" t="s">
        <v>6</v>
      </c>
      <c r="F6" s="9" t="s">
        <v>7</v>
      </c>
      <c r="G6" s="8" t="s">
        <v>8</v>
      </c>
      <c r="H6" s="10" t="s">
        <v>9</v>
      </c>
      <c r="I6" s="10" t="s">
        <v>10</v>
      </c>
      <c r="J6" s="9" t="s">
        <v>11</v>
      </c>
      <c r="K6" s="9" t="s">
        <v>12</v>
      </c>
      <c r="L6" s="9" t="s">
        <v>13</v>
      </c>
      <c r="M6" s="9" t="s">
        <v>14</v>
      </c>
    </row>
    <row r="7" spans="1:13" s="21" customFormat="1" ht="120">
      <c r="A7" s="11" t="s">
        <v>15</v>
      </c>
      <c r="B7" s="12">
        <v>1</v>
      </c>
      <c r="C7" s="13">
        <v>604122000197</v>
      </c>
      <c r="D7" s="14" t="s">
        <v>16</v>
      </c>
      <c r="E7" s="15" t="s">
        <v>17</v>
      </c>
      <c r="F7" s="16" t="s">
        <v>18</v>
      </c>
      <c r="G7" s="17">
        <v>45902</v>
      </c>
      <c r="H7" s="18" t="s">
        <v>19</v>
      </c>
      <c r="I7" s="19">
        <v>75318.990000000005</v>
      </c>
      <c r="J7" s="20">
        <v>45902</v>
      </c>
      <c r="K7" s="14" t="s">
        <v>20</v>
      </c>
      <c r="L7" s="19">
        <f>75318.99</f>
        <v>75318.990000000005</v>
      </c>
      <c r="M7" s="18" t="s">
        <v>21</v>
      </c>
    </row>
    <row r="8" spans="1:13" s="21" customFormat="1" ht="120">
      <c r="A8" s="11" t="s">
        <v>15</v>
      </c>
      <c r="B8" s="12">
        <v>2</v>
      </c>
      <c r="C8" s="13">
        <v>604122000197</v>
      </c>
      <c r="D8" s="14" t="s">
        <v>16</v>
      </c>
      <c r="E8" s="15" t="s">
        <v>22</v>
      </c>
      <c r="F8" s="16" t="s">
        <v>18</v>
      </c>
      <c r="G8" s="17">
        <v>45902</v>
      </c>
      <c r="H8" s="18" t="s">
        <v>23</v>
      </c>
      <c r="I8" s="19">
        <v>347566.14</v>
      </c>
      <c r="J8" s="20">
        <v>45902</v>
      </c>
      <c r="K8" s="14" t="s">
        <v>20</v>
      </c>
      <c r="L8" s="19">
        <v>347566.14</v>
      </c>
      <c r="M8" s="18" t="s">
        <v>21</v>
      </c>
    </row>
    <row r="9" spans="1:13" s="21" customFormat="1" ht="120">
      <c r="A9" s="11" t="s">
        <v>15</v>
      </c>
      <c r="B9" s="12">
        <v>3</v>
      </c>
      <c r="C9" s="12">
        <v>87883807000106</v>
      </c>
      <c r="D9" s="14" t="s">
        <v>24</v>
      </c>
      <c r="E9" s="15" t="s">
        <v>25</v>
      </c>
      <c r="F9" s="16" t="s">
        <v>26</v>
      </c>
      <c r="G9" s="17">
        <v>45902</v>
      </c>
      <c r="H9" s="18" t="s">
        <v>27</v>
      </c>
      <c r="I9" s="19">
        <v>192.6</v>
      </c>
      <c r="J9" s="20">
        <v>45902</v>
      </c>
      <c r="K9" s="14" t="s">
        <v>20</v>
      </c>
      <c r="L9" s="19">
        <f>4.62+187.98</f>
        <v>192.6</v>
      </c>
      <c r="M9" s="18" t="s">
        <v>28</v>
      </c>
    </row>
    <row r="10" spans="1:13" s="21" customFormat="1" ht="140.25" customHeight="1">
      <c r="A10" s="11" t="s">
        <v>15</v>
      </c>
      <c r="B10" s="12">
        <v>4</v>
      </c>
      <c r="C10" s="12">
        <v>11699529000161</v>
      </c>
      <c r="D10" s="14" t="s">
        <v>29</v>
      </c>
      <c r="E10" s="22" t="s">
        <v>30</v>
      </c>
      <c r="F10" s="16" t="s">
        <v>31</v>
      </c>
      <c r="G10" s="17">
        <v>45902</v>
      </c>
      <c r="H10" s="18" t="s">
        <v>32</v>
      </c>
      <c r="I10" s="19">
        <v>1380</v>
      </c>
      <c r="J10" s="20">
        <v>45902</v>
      </c>
      <c r="K10" s="14" t="s">
        <v>20</v>
      </c>
      <c r="L10" s="19">
        <v>1380</v>
      </c>
      <c r="M10" s="23" t="s">
        <v>33</v>
      </c>
    </row>
    <row r="11" spans="1:13" s="21" customFormat="1" ht="138" customHeight="1">
      <c r="A11" s="11" t="s">
        <v>15</v>
      </c>
      <c r="B11" s="12">
        <v>5</v>
      </c>
      <c r="C11" s="24">
        <v>47738061000114</v>
      </c>
      <c r="D11" s="14" t="s">
        <v>34</v>
      </c>
      <c r="E11" s="22" t="s">
        <v>35</v>
      </c>
      <c r="F11" s="16" t="s">
        <v>36</v>
      </c>
      <c r="G11" s="17">
        <v>45902</v>
      </c>
      <c r="H11" s="18" t="s">
        <v>37</v>
      </c>
      <c r="I11" s="19">
        <v>16752</v>
      </c>
      <c r="J11" s="20">
        <v>45902</v>
      </c>
      <c r="K11" s="14" t="s">
        <v>20</v>
      </c>
      <c r="L11" s="19">
        <v>16752</v>
      </c>
      <c r="M11" s="23" t="s">
        <v>38</v>
      </c>
    </row>
    <row r="12" spans="1:13" s="21" customFormat="1" ht="120">
      <c r="A12" s="11" t="s">
        <v>15</v>
      </c>
      <c r="B12" s="12">
        <v>6</v>
      </c>
      <c r="C12" s="12">
        <v>17398132000116</v>
      </c>
      <c r="D12" s="14" t="s">
        <v>39</v>
      </c>
      <c r="E12" s="15" t="s">
        <v>40</v>
      </c>
      <c r="F12" s="16" t="s">
        <v>41</v>
      </c>
      <c r="G12" s="17">
        <v>45902</v>
      </c>
      <c r="H12" s="18" t="s">
        <v>42</v>
      </c>
      <c r="I12" s="19">
        <v>91.6</v>
      </c>
      <c r="J12" s="20">
        <v>45902</v>
      </c>
      <c r="K12" s="14" t="s">
        <v>20</v>
      </c>
      <c r="L12" s="19">
        <v>91.6</v>
      </c>
      <c r="M12" s="23" t="s">
        <v>43</v>
      </c>
    </row>
    <row r="13" spans="1:13" s="21" customFormat="1" ht="150">
      <c r="A13" s="11" t="s">
        <v>15</v>
      </c>
      <c r="B13" s="12">
        <v>7</v>
      </c>
      <c r="C13" s="12">
        <v>22865751000103</v>
      </c>
      <c r="D13" s="14" t="s">
        <v>44</v>
      </c>
      <c r="E13" s="15" t="s">
        <v>45</v>
      </c>
      <c r="F13" s="16" t="s">
        <v>46</v>
      </c>
      <c r="G13" s="17">
        <v>45902</v>
      </c>
      <c r="H13" s="18" t="s">
        <v>47</v>
      </c>
      <c r="I13" s="19">
        <v>11685.91</v>
      </c>
      <c r="J13" s="20">
        <v>45902</v>
      </c>
      <c r="K13" s="14" t="s">
        <v>20</v>
      </c>
      <c r="L13" s="19">
        <v>11685.91</v>
      </c>
      <c r="M13" s="23" t="s">
        <v>48</v>
      </c>
    </row>
    <row r="14" spans="1:13" s="21" customFormat="1" ht="158.25" customHeight="1">
      <c r="A14" s="11" t="s">
        <v>15</v>
      </c>
      <c r="B14" s="12">
        <v>8</v>
      </c>
      <c r="C14" s="12">
        <v>11699529000161</v>
      </c>
      <c r="D14" s="14" t="s">
        <v>29</v>
      </c>
      <c r="E14" s="22" t="s">
        <v>49</v>
      </c>
      <c r="F14" s="16" t="s">
        <v>50</v>
      </c>
      <c r="G14" s="17">
        <v>45909</v>
      </c>
      <c r="H14" s="18" t="s">
        <v>51</v>
      </c>
      <c r="I14" s="19">
        <v>1773</v>
      </c>
      <c r="J14" s="20">
        <v>45909</v>
      </c>
      <c r="K14" s="14" t="s">
        <v>20</v>
      </c>
      <c r="L14" s="19">
        <v>1773</v>
      </c>
      <c r="M14" s="23" t="s">
        <v>52</v>
      </c>
    </row>
    <row r="15" spans="1:13" s="21" customFormat="1" ht="135">
      <c r="A15" s="11" t="s">
        <v>15</v>
      </c>
      <c r="B15" s="12">
        <v>9</v>
      </c>
      <c r="C15" s="12">
        <v>11699529000161</v>
      </c>
      <c r="D15" s="14" t="s">
        <v>29</v>
      </c>
      <c r="E15" s="22" t="s">
        <v>53</v>
      </c>
      <c r="F15" s="16" t="s">
        <v>54</v>
      </c>
      <c r="G15" s="17">
        <v>45909</v>
      </c>
      <c r="H15" s="18" t="s">
        <v>55</v>
      </c>
      <c r="I15" s="19">
        <v>2275</v>
      </c>
      <c r="J15" s="20">
        <v>45909</v>
      </c>
      <c r="K15" s="14" t="s">
        <v>20</v>
      </c>
      <c r="L15" s="19">
        <v>2275</v>
      </c>
      <c r="M15" s="23" t="s">
        <v>56</v>
      </c>
    </row>
    <row r="16" spans="1:13" s="21" customFormat="1" ht="210">
      <c r="A16" s="11" t="s">
        <v>15</v>
      </c>
      <c r="B16" s="12">
        <v>10</v>
      </c>
      <c r="C16" s="12">
        <v>11699529000161</v>
      </c>
      <c r="D16" s="14" t="s">
        <v>29</v>
      </c>
      <c r="E16" s="22" t="s">
        <v>57</v>
      </c>
      <c r="F16" s="25" t="s">
        <v>58</v>
      </c>
      <c r="G16" s="17">
        <v>45909</v>
      </c>
      <c r="H16" s="18" t="s">
        <v>59</v>
      </c>
      <c r="I16" s="19">
        <v>27510</v>
      </c>
      <c r="J16" s="20">
        <v>45909</v>
      </c>
      <c r="K16" s="14" t="s">
        <v>20</v>
      </c>
      <c r="L16" s="19">
        <v>27510</v>
      </c>
      <c r="M16" s="23" t="s">
        <v>60</v>
      </c>
    </row>
    <row r="17" spans="1:16" s="21" customFormat="1" ht="120">
      <c r="A17" s="11" t="s">
        <v>15</v>
      </c>
      <c r="B17" s="12">
        <v>11</v>
      </c>
      <c r="C17" s="12">
        <v>27441006000150</v>
      </c>
      <c r="D17" s="14" t="s">
        <v>61</v>
      </c>
      <c r="E17" s="15" t="s">
        <v>62</v>
      </c>
      <c r="F17" s="16" t="s">
        <v>63</v>
      </c>
      <c r="G17" s="17">
        <v>45909</v>
      </c>
      <c r="H17" s="18" t="s">
        <v>64</v>
      </c>
      <c r="I17" s="19">
        <v>3900</v>
      </c>
      <c r="J17" s="20">
        <v>45909</v>
      </c>
      <c r="K17" s="14" t="s">
        <v>20</v>
      </c>
      <c r="L17" s="19">
        <v>3900</v>
      </c>
      <c r="M17" s="18" t="s">
        <v>65</v>
      </c>
    </row>
    <row r="18" spans="1:16" s="21" customFormat="1" ht="105">
      <c r="A18" s="11" t="s">
        <v>15</v>
      </c>
      <c r="B18" s="12">
        <v>12</v>
      </c>
      <c r="C18" s="12">
        <v>4407920000180</v>
      </c>
      <c r="D18" s="14" t="s">
        <v>66</v>
      </c>
      <c r="E18" s="15" t="s">
        <v>67</v>
      </c>
      <c r="F18" s="16" t="s">
        <v>68</v>
      </c>
      <c r="G18" s="17">
        <v>45909</v>
      </c>
      <c r="H18" s="18" t="s">
        <v>69</v>
      </c>
      <c r="I18" s="19">
        <v>3673.59</v>
      </c>
      <c r="J18" s="20">
        <v>45909</v>
      </c>
      <c r="K18" s="14" t="s">
        <v>20</v>
      </c>
      <c r="L18" s="19">
        <f>183.68+3489.91</f>
        <v>3673.5899999999997</v>
      </c>
      <c r="M18" s="18" t="s">
        <v>70</v>
      </c>
    </row>
    <row r="19" spans="1:16" s="21" customFormat="1" ht="90">
      <c r="A19" s="11" t="s">
        <v>15</v>
      </c>
      <c r="B19" s="12">
        <v>13</v>
      </c>
      <c r="C19" s="12">
        <v>2558157000162</v>
      </c>
      <c r="D19" s="14" t="s">
        <v>71</v>
      </c>
      <c r="E19" s="15" t="s">
        <v>72</v>
      </c>
      <c r="F19" s="16" t="s">
        <v>73</v>
      </c>
      <c r="G19" s="17">
        <v>45909</v>
      </c>
      <c r="H19" s="18" t="s">
        <v>74</v>
      </c>
      <c r="I19" s="19">
        <v>20699.07</v>
      </c>
      <c r="J19" s="20">
        <v>45909</v>
      </c>
      <c r="K19" s="14" t="s">
        <v>20</v>
      </c>
      <c r="L19" s="19">
        <f>993.55+19705.52</f>
        <v>20699.07</v>
      </c>
      <c r="M19" s="18" t="s">
        <v>75</v>
      </c>
    </row>
    <row r="20" spans="1:16" s="21" customFormat="1" ht="120">
      <c r="A20" s="11" t="s">
        <v>15</v>
      </c>
      <c r="B20" s="12">
        <v>14</v>
      </c>
      <c r="C20" s="12">
        <v>12891300000197</v>
      </c>
      <c r="D20" s="14" t="s">
        <v>76</v>
      </c>
      <c r="E20" s="15" t="s">
        <v>77</v>
      </c>
      <c r="F20" s="16" t="s">
        <v>78</v>
      </c>
      <c r="G20" s="17">
        <v>45911</v>
      </c>
      <c r="H20" s="18" t="s">
        <v>79</v>
      </c>
      <c r="I20" s="19">
        <v>4299.4399999999996</v>
      </c>
      <c r="J20" s="20">
        <v>45912</v>
      </c>
      <c r="K20" s="14" t="s">
        <v>20</v>
      </c>
      <c r="L20" s="19">
        <f>51.59+214.97+3559.94</f>
        <v>3826.5</v>
      </c>
      <c r="M20" s="23" t="s">
        <v>80</v>
      </c>
    </row>
    <row r="21" spans="1:16" s="21" customFormat="1" ht="105">
      <c r="A21" s="11" t="s">
        <v>15</v>
      </c>
      <c r="B21" s="12">
        <v>15</v>
      </c>
      <c r="C21" s="12">
        <v>2037069000115</v>
      </c>
      <c r="D21" s="14" t="s">
        <v>81</v>
      </c>
      <c r="E21" s="15" t="s">
        <v>82</v>
      </c>
      <c r="F21" s="16" t="s">
        <v>83</v>
      </c>
      <c r="G21" s="17">
        <v>45911</v>
      </c>
      <c r="H21" s="18" t="s">
        <v>84</v>
      </c>
      <c r="I21" s="19">
        <v>63842.97</v>
      </c>
      <c r="J21" s="20">
        <v>45912</v>
      </c>
      <c r="K21" s="14" t="s">
        <v>20</v>
      </c>
      <c r="L21" s="19">
        <f>766.12+3192.15+52861.97</f>
        <v>56820.24</v>
      </c>
      <c r="M21" s="23" t="s">
        <v>85</v>
      </c>
    </row>
    <row r="22" spans="1:16" s="21" customFormat="1" ht="90">
      <c r="A22" s="11" t="s">
        <v>15</v>
      </c>
      <c r="B22" s="12">
        <v>16</v>
      </c>
      <c r="C22" s="13">
        <v>3264927000127</v>
      </c>
      <c r="D22" s="14" t="s">
        <v>86</v>
      </c>
      <c r="E22" s="15" t="s">
        <v>87</v>
      </c>
      <c r="F22" s="16" t="s">
        <v>88</v>
      </c>
      <c r="G22" s="17">
        <v>45915</v>
      </c>
      <c r="H22" s="18" t="s">
        <v>89</v>
      </c>
      <c r="I22" s="19">
        <v>14602.29</v>
      </c>
      <c r="J22" s="20">
        <v>45915</v>
      </c>
      <c r="K22" s="14" t="s">
        <v>20</v>
      </c>
      <c r="L22" s="19">
        <f>1662.53+12939.76</f>
        <v>14602.29</v>
      </c>
      <c r="M22" s="23" t="s">
        <v>90</v>
      </c>
    </row>
    <row r="23" spans="1:16" s="21" customFormat="1" ht="90">
      <c r="A23" s="11" t="s">
        <v>15</v>
      </c>
      <c r="B23" s="12">
        <v>17</v>
      </c>
      <c r="C23" s="13">
        <v>3264927000127</v>
      </c>
      <c r="D23" s="14" t="s">
        <v>86</v>
      </c>
      <c r="E23" s="15" t="s">
        <v>91</v>
      </c>
      <c r="F23" s="16" t="s">
        <v>88</v>
      </c>
      <c r="G23" s="17">
        <v>45915</v>
      </c>
      <c r="H23" s="18" t="s">
        <v>92</v>
      </c>
      <c r="I23" s="19">
        <v>20033.740000000002</v>
      </c>
      <c r="J23" s="20">
        <v>45915</v>
      </c>
      <c r="K23" s="14" t="s">
        <v>20</v>
      </c>
      <c r="L23" s="19">
        <v>20033.740000000002</v>
      </c>
      <c r="M23" s="23" t="s">
        <v>90</v>
      </c>
    </row>
    <row r="24" spans="1:16" s="21" customFormat="1" ht="90">
      <c r="A24" s="11" t="s">
        <v>15</v>
      </c>
      <c r="B24" s="12">
        <v>18</v>
      </c>
      <c r="C24" s="13">
        <v>11699529000161</v>
      </c>
      <c r="D24" s="14" t="s">
        <v>29</v>
      </c>
      <c r="E24" s="22" t="s">
        <v>93</v>
      </c>
      <c r="F24" s="16" t="s">
        <v>94</v>
      </c>
      <c r="G24" s="17">
        <v>45916</v>
      </c>
      <c r="H24" s="18" t="s">
        <v>95</v>
      </c>
      <c r="I24" s="19">
        <v>2300</v>
      </c>
      <c r="J24" s="20">
        <v>45916</v>
      </c>
      <c r="K24" s="14" t="s">
        <v>20</v>
      </c>
      <c r="L24" s="19">
        <v>2300</v>
      </c>
      <c r="M24" s="23" t="s">
        <v>96</v>
      </c>
      <c r="P24" s="26"/>
    </row>
    <row r="25" spans="1:16" s="21" customFormat="1" ht="135">
      <c r="A25" s="11" t="s">
        <v>15</v>
      </c>
      <c r="B25" s="12">
        <v>19</v>
      </c>
      <c r="C25" s="13">
        <v>2341467000120</v>
      </c>
      <c r="D25" s="14" t="s">
        <v>97</v>
      </c>
      <c r="E25" s="15" t="s">
        <v>98</v>
      </c>
      <c r="F25" s="16" t="s">
        <v>99</v>
      </c>
      <c r="G25" s="17">
        <v>45916</v>
      </c>
      <c r="H25" s="18" t="s">
        <v>100</v>
      </c>
      <c r="I25" s="19">
        <v>105284.63</v>
      </c>
      <c r="J25" s="20">
        <v>45916</v>
      </c>
      <c r="K25" s="14" t="s">
        <v>20</v>
      </c>
      <c r="L25" s="19">
        <f>1999.03+103285.6</f>
        <v>105284.63</v>
      </c>
      <c r="M25" s="23" t="s">
        <v>101</v>
      </c>
      <c r="N25" s="2"/>
    </row>
    <row r="26" spans="1:16" s="21" customFormat="1" ht="91.5" customHeight="1">
      <c r="A26" s="11" t="s">
        <v>15</v>
      </c>
      <c r="B26" s="12">
        <v>20</v>
      </c>
      <c r="C26" s="13">
        <v>2558157000162</v>
      </c>
      <c r="D26" s="14" t="s">
        <v>71</v>
      </c>
      <c r="E26" s="15" t="s">
        <v>102</v>
      </c>
      <c r="F26" s="16" t="s">
        <v>103</v>
      </c>
      <c r="G26" s="17">
        <v>45917</v>
      </c>
      <c r="H26" s="18" t="s">
        <v>104</v>
      </c>
      <c r="I26" s="19">
        <v>17667.11</v>
      </c>
      <c r="J26" s="20">
        <v>45917</v>
      </c>
      <c r="K26" s="14" t="s">
        <v>20</v>
      </c>
      <c r="L26" s="19">
        <f>848.02+16819.09</f>
        <v>17667.11</v>
      </c>
      <c r="M26" s="23" t="s">
        <v>105</v>
      </c>
      <c r="N26" s="2"/>
    </row>
    <row r="27" spans="1:16" s="21" customFormat="1" ht="90">
      <c r="A27" s="11" t="s">
        <v>15</v>
      </c>
      <c r="B27" s="12">
        <v>21</v>
      </c>
      <c r="C27" s="13">
        <v>4407920000180</v>
      </c>
      <c r="D27" s="14" t="s">
        <v>66</v>
      </c>
      <c r="E27" s="15" t="s">
        <v>106</v>
      </c>
      <c r="F27" s="16" t="s">
        <v>107</v>
      </c>
      <c r="G27" s="17">
        <v>45918</v>
      </c>
      <c r="H27" s="18" t="s">
        <v>108</v>
      </c>
      <c r="I27" s="19">
        <v>28515.16</v>
      </c>
      <c r="J27" s="20">
        <v>45919</v>
      </c>
      <c r="K27" s="14" t="s">
        <v>20</v>
      </c>
      <c r="L27" s="19">
        <f>1425.76+27089.4</f>
        <v>28515.16</v>
      </c>
      <c r="M27" s="18" t="s">
        <v>109</v>
      </c>
      <c r="N27" s="2"/>
    </row>
    <row r="28" spans="1:16" s="21" customFormat="1" ht="75">
      <c r="A28" s="11" t="s">
        <v>15</v>
      </c>
      <c r="B28" s="12">
        <v>22</v>
      </c>
      <c r="C28" s="12">
        <v>4301769000109</v>
      </c>
      <c r="D28" s="14" t="s">
        <v>110</v>
      </c>
      <c r="E28" s="27" t="s">
        <v>111</v>
      </c>
      <c r="F28" s="16" t="s">
        <v>112</v>
      </c>
      <c r="G28" s="17">
        <v>45918</v>
      </c>
      <c r="H28" s="18" t="s">
        <v>113</v>
      </c>
      <c r="I28" s="19">
        <v>5757.69</v>
      </c>
      <c r="J28" s="20">
        <v>45919</v>
      </c>
      <c r="K28" s="14" t="s">
        <v>20</v>
      </c>
      <c r="L28" s="19">
        <v>5757.69</v>
      </c>
      <c r="M28" s="18" t="s">
        <v>114</v>
      </c>
      <c r="N28" s="2"/>
    </row>
    <row r="29" spans="1:16" ht="135">
      <c r="A29" s="11" t="s">
        <v>15</v>
      </c>
      <c r="B29" s="12">
        <v>23</v>
      </c>
      <c r="C29" s="12">
        <v>1134191000732</v>
      </c>
      <c r="D29" s="14" t="s">
        <v>115</v>
      </c>
      <c r="E29" s="15" t="s">
        <v>116</v>
      </c>
      <c r="F29" s="16" t="s">
        <v>117</v>
      </c>
      <c r="G29" s="17">
        <v>45918</v>
      </c>
      <c r="H29" s="18" t="s">
        <v>118</v>
      </c>
      <c r="I29" s="19">
        <v>2916</v>
      </c>
      <c r="J29" s="20">
        <v>45919</v>
      </c>
      <c r="K29" s="14" t="s">
        <v>20</v>
      </c>
      <c r="L29" s="19">
        <f>139.97+2776.03</f>
        <v>2916</v>
      </c>
      <c r="M29" s="18" t="s">
        <v>119</v>
      </c>
      <c r="N29" s="2"/>
    </row>
    <row r="30" spans="1:16" s="21" customFormat="1" ht="136.5" customHeight="1">
      <c r="A30" s="11" t="s">
        <v>15</v>
      </c>
      <c r="B30" s="12">
        <v>24</v>
      </c>
      <c r="C30" s="12">
        <v>1134191000732</v>
      </c>
      <c r="D30" s="14" t="s">
        <v>115</v>
      </c>
      <c r="E30" s="15" t="s">
        <v>120</v>
      </c>
      <c r="F30" s="16" t="s">
        <v>121</v>
      </c>
      <c r="G30" s="17">
        <v>45918</v>
      </c>
      <c r="H30" s="18" t="s">
        <v>122</v>
      </c>
      <c r="I30" s="19">
        <v>55208</v>
      </c>
      <c r="J30" s="20">
        <v>45919</v>
      </c>
      <c r="K30" s="14" t="s">
        <v>20</v>
      </c>
      <c r="L30" s="19">
        <f>2649.98+52558.02</f>
        <v>55208</v>
      </c>
      <c r="M30" s="23" t="s">
        <v>119</v>
      </c>
      <c r="N30" s="2"/>
    </row>
    <row r="31" spans="1:16" s="21" customFormat="1" ht="137.25" customHeight="1">
      <c r="A31" s="11" t="s">
        <v>15</v>
      </c>
      <c r="B31" s="12">
        <v>25</v>
      </c>
      <c r="C31" s="12">
        <v>1134191000732</v>
      </c>
      <c r="D31" s="14" t="s">
        <v>115</v>
      </c>
      <c r="E31" s="15" t="s">
        <v>123</v>
      </c>
      <c r="F31" s="16" t="s">
        <v>124</v>
      </c>
      <c r="G31" s="17">
        <v>45918</v>
      </c>
      <c r="H31" s="18" t="s">
        <v>125</v>
      </c>
      <c r="I31" s="19">
        <v>2916</v>
      </c>
      <c r="J31" s="20">
        <v>45919</v>
      </c>
      <c r="K31" s="14" t="s">
        <v>20</v>
      </c>
      <c r="L31" s="19">
        <f>139.97+2776.03</f>
        <v>2916</v>
      </c>
      <c r="M31" s="23" t="s">
        <v>126</v>
      </c>
      <c r="N31" s="2"/>
    </row>
    <row r="32" spans="1:16" s="21" customFormat="1" ht="90">
      <c r="A32" s="11" t="s">
        <v>15</v>
      </c>
      <c r="B32" s="12">
        <v>26</v>
      </c>
      <c r="C32" s="13">
        <v>12039966000111</v>
      </c>
      <c r="D32" s="14" t="s">
        <v>127</v>
      </c>
      <c r="E32" s="15" t="s">
        <v>128</v>
      </c>
      <c r="F32" s="16" t="s">
        <v>129</v>
      </c>
      <c r="G32" s="17">
        <v>45918</v>
      </c>
      <c r="H32" s="18" t="s">
        <v>130</v>
      </c>
      <c r="I32" s="19">
        <v>33486.199999999997</v>
      </c>
      <c r="J32" s="20">
        <v>45919</v>
      </c>
      <c r="K32" s="14" t="s">
        <v>20</v>
      </c>
      <c r="L32" s="19">
        <v>33486.199999999997</v>
      </c>
      <c r="M32" s="23" t="s">
        <v>131</v>
      </c>
      <c r="N32" s="2"/>
    </row>
    <row r="33" spans="1:14" s="21" customFormat="1" ht="135">
      <c r="A33" s="11" t="s">
        <v>15</v>
      </c>
      <c r="B33" s="12">
        <v>27</v>
      </c>
      <c r="C33" s="13">
        <v>4824261000187</v>
      </c>
      <c r="D33" s="14" t="s">
        <v>132</v>
      </c>
      <c r="E33" s="15" t="s">
        <v>133</v>
      </c>
      <c r="F33" s="16" t="s">
        <v>134</v>
      </c>
      <c r="G33" s="17">
        <v>45918</v>
      </c>
      <c r="H33" s="18" t="s">
        <v>135</v>
      </c>
      <c r="I33" s="19">
        <v>9000</v>
      </c>
      <c r="J33" s="20">
        <v>45919</v>
      </c>
      <c r="K33" s="14" t="s">
        <v>20</v>
      </c>
      <c r="L33" s="19">
        <f>450+8550</f>
        <v>9000</v>
      </c>
      <c r="M33" s="23" t="s">
        <v>136</v>
      </c>
      <c r="N33" s="2"/>
    </row>
    <row r="34" spans="1:14" s="21" customFormat="1" ht="107.25" customHeight="1">
      <c r="A34" s="11" t="s">
        <v>15</v>
      </c>
      <c r="B34" s="12">
        <v>28</v>
      </c>
      <c r="C34" s="13">
        <v>18422603000147</v>
      </c>
      <c r="D34" s="14" t="s">
        <v>137</v>
      </c>
      <c r="E34" s="15" t="s">
        <v>138</v>
      </c>
      <c r="F34" s="16" t="s">
        <v>139</v>
      </c>
      <c r="G34" s="17">
        <v>45918</v>
      </c>
      <c r="H34" s="18" t="s">
        <v>140</v>
      </c>
      <c r="I34" s="19">
        <v>6200</v>
      </c>
      <c r="J34" s="20">
        <v>45919</v>
      </c>
      <c r="K34" s="14" t="s">
        <v>20</v>
      </c>
      <c r="L34" s="19">
        <f>297.6+5902.4</f>
        <v>6200</v>
      </c>
      <c r="M34" s="23" t="s">
        <v>141</v>
      </c>
      <c r="N34" s="2"/>
    </row>
    <row r="35" spans="1:14" s="21" customFormat="1" ht="150">
      <c r="A35" s="11" t="s">
        <v>15</v>
      </c>
      <c r="B35" s="12">
        <v>29</v>
      </c>
      <c r="C35" s="13">
        <v>8804362000147</v>
      </c>
      <c r="D35" s="14" t="s">
        <v>142</v>
      </c>
      <c r="E35" s="15" t="s">
        <v>143</v>
      </c>
      <c r="F35" s="16" t="s">
        <v>144</v>
      </c>
      <c r="G35" s="17">
        <v>45918</v>
      </c>
      <c r="H35" s="18" t="s">
        <v>145</v>
      </c>
      <c r="I35" s="19">
        <v>69455.5</v>
      </c>
      <c r="J35" s="20">
        <v>45919</v>
      </c>
      <c r="K35" s="14" t="s">
        <v>20</v>
      </c>
      <c r="L35" s="19">
        <f>3333.86+66121.64</f>
        <v>69455.5</v>
      </c>
      <c r="M35" s="23" t="s">
        <v>146</v>
      </c>
      <c r="N35" s="2"/>
    </row>
    <row r="36" spans="1:14" s="21" customFormat="1" ht="150">
      <c r="A36" s="11" t="s">
        <v>15</v>
      </c>
      <c r="B36" s="12">
        <v>30</v>
      </c>
      <c r="C36" s="13">
        <v>8804362000147</v>
      </c>
      <c r="D36" s="14" t="s">
        <v>142</v>
      </c>
      <c r="E36" s="15" t="s">
        <v>147</v>
      </c>
      <c r="F36" s="16" t="s">
        <v>148</v>
      </c>
      <c r="G36" s="17">
        <v>45918</v>
      </c>
      <c r="H36" s="18" t="s">
        <v>149</v>
      </c>
      <c r="I36" s="19">
        <v>3610</v>
      </c>
      <c r="J36" s="20">
        <v>45919</v>
      </c>
      <c r="K36" s="14" t="s">
        <v>20</v>
      </c>
      <c r="L36" s="19">
        <f>173.28+3436.72</f>
        <v>3610</v>
      </c>
      <c r="M36" s="18" t="s">
        <v>146</v>
      </c>
      <c r="N36" s="2"/>
    </row>
    <row r="37" spans="1:14" s="21" customFormat="1" ht="109.5" customHeight="1">
      <c r="A37" s="11" t="s">
        <v>15</v>
      </c>
      <c r="B37" s="12">
        <v>31</v>
      </c>
      <c r="C37" s="12">
        <v>34549659000113</v>
      </c>
      <c r="D37" s="14" t="s">
        <v>150</v>
      </c>
      <c r="E37" s="15" t="s">
        <v>151</v>
      </c>
      <c r="F37" s="16" t="s">
        <v>152</v>
      </c>
      <c r="G37" s="17">
        <v>45918</v>
      </c>
      <c r="H37" s="18" t="s">
        <v>153</v>
      </c>
      <c r="I37" s="19">
        <v>31000</v>
      </c>
      <c r="J37" s="20">
        <v>45919</v>
      </c>
      <c r="K37" s="14" t="s">
        <v>20</v>
      </c>
      <c r="L37" s="19">
        <f>1488+29512</f>
        <v>31000</v>
      </c>
      <c r="M37" s="18" t="s">
        <v>154</v>
      </c>
      <c r="N37" s="2"/>
    </row>
    <row r="38" spans="1:14" s="21" customFormat="1" ht="105">
      <c r="A38" s="11" t="s">
        <v>15</v>
      </c>
      <c r="B38" s="12">
        <v>32</v>
      </c>
      <c r="C38" s="12">
        <v>34549659000113</v>
      </c>
      <c r="D38" s="14" t="s">
        <v>150</v>
      </c>
      <c r="E38" s="15" t="s">
        <v>155</v>
      </c>
      <c r="F38" s="16" t="s">
        <v>156</v>
      </c>
      <c r="G38" s="17">
        <v>45918</v>
      </c>
      <c r="H38" s="18" t="s">
        <v>157</v>
      </c>
      <c r="I38" s="19">
        <v>31000</v>
      </c>
      <c r="J38" s="20">
        <v>45919</v>
      </c>
      <c r="K38" s="14" t="s">
        <v>20</v>
      </c>
      <c r="L38" s="19">
        <f>1488+29512</f>
        <v>31000</v>
      </c>
      <c r="M38" s="18" t="s">
        <v>158</v>
      </c>
      <c r="N38" s="2"/>
    </row>
    <row r="39" spans="1:14" s="21" customFormat="1" ht="150">
      <c r="A39" s="11" t="s">
        <v>15</v>
      </c>
      <c r="B39" s="12">
        <v>33</v>
      </c>
      <c r="C39" s="12">
        <v>2535864000729</v>
      </c>
      <c r="D39" s="14" t="s">
        <v>159</v>
      </c>
      <c r="E39" s="15" t="s">
        <v>160</v>
      </c>
      <c r="F39" s="16" t="s">
        <v>161</v>
      </c>
      <c r="G39" s="17">
        <v>45918</v>
      </c>
      <c r="H39" s="18" t="s">
        <v>162</v>
      </c>
      <c r="I39" s="19">
        <v>2244</v>
      </c>
      <c r="J39" s="20">
        <v>45919</v>
      </c>
      <c r="K39" s="14" t="s">
        <v>20</v>
      </c>
      <c r="L39" s="19">
        <f>107.71+2136.29</f>
        <v>2244</v>
      </c>
      <c r="M39" s="23" t="s">
        <v>163</v>
      </c>
      <c r="N39" s="2"/>
    </row>
    <row r="40" spans="1:14" s="21" customFormat="1" ht="149.25" customHeight="1">
      <c r="A40" s="11" t="s">
        <v>15</v>
      </c>
      <c r="B40" s="12">
        <v>34</v>
      </c>
      <c r="C40" s="12">
        <v>2341467000120</v>
      </c>
      <c r="D40" s="14" t="s">
        <v>97</v>
      </c>
      <c r="E40" s="15" t="s">
        <v>164</v>
      </c>
      <c r="F40" s="16" t="s">
        <v>165</v>
      </c>
      <c r="G40" s="17">
        <v>45918</v>
      </c>
      <c r="H40" s="18" t="s">
        <v>166</v>
      </c>
      <c r="I40" s="19">
        <v>58103.74</v>
      </c>
      <c r="J40" s="20">
        <v>45919</v>
      </c>
      <c r="K40" s="14" t="s">
        <v>20</v>
      </c>
      <c r="L40" s="19">
        <f>696.57+57407.17</f>
        <v>58103.74</v>
      </c>
      <c r="M40" s="23" t="s">
        <v>167</v>
      </c>
      <c r="N40" s="2"/>
    </row>
    <row r="41" spans="1:14" s="21" customFormat="1" ht="135">
      <c r="A41" s="11" t="s">
        <v>15</v>
      </c>
      <c r="B41" s="12">
        <v>35</v>
      </c>
      <c r="C41" s="12">
        <v>1134191000732</v>
      </c>
      <c r="D41" s="14" t="s">
        <v>115</v>
      </c>
      <c r="E41" s="15" t="s">
        <v>168</v>
      </c>
      <c r="F41" s="16" t="s">
        <v>169</v>
      </c>
      <c r="G41" s="17">
        <v>45918</v>
      </c>
      <c r="H41" s="18" t="s">
        <v>170</v>
      </c>
      <c r="I41" s="19">
        <v>55208</v>
      </c>
      <c r="J41" s="20">
        <v>45919</v>
      </c>
      <c r="K41" s="14" t="s">
        <v>20</v>
      </c>
      <c r="L41" s="19">
        <f>2649.98+52558.02</f>
        <v>55208</v>
      </c>
      <c r="M41" s="23" t="s">
        <v>126</v>
      </c>
      <c r="N41" s="2"/>
    </row>
    <row r="42" spans="1:14" s="21" customFormat="1" ht="120">
      <c r="A42" s="11" t="s">
        <v>15</v>
      </c>
      <c r="B42" s="12">
        <v>36</v>
      </c>
      <c r="C42" s="12">
        <v>4406195000125</v>
      </c>
      <c r="D42" s="14" t="s">
        <v>171</v>
      </c>
      <c r="E42" s="15" t="s">
        <v>172</v>
      </c>
      <c r="F42" s="16" t="s">
        <v>173</v>
      </c>
      <c r="G42" s="17">
        <v>45919</v>
      </c>
      <c r="H42" s="18" t="s">
        <v>174</v>
      </c>
      <c r="I42" s="19">
        <v>145.68</v>
      </c>
      <c r="J42" s="20">
        <v>45919</v>
      </c>
      <c r="K42" s="14" t="s">
        <v>20</v>
      </c>
      <c r="L42" s="19">
        <f>6.99+138.69</f>
        <v>145.68</v>
      </c>
      <c r="M42" s="23" t="s">
        <v>175</v>
      </c>
      <c r="N42" s="2"/>
    </row>
    <row r="43" spans="1:14" s="21" customFormat="1" ht="120">
      <c r="A43" s="11" t="s">
        <v>15</v>
      </c>
      <c r="B43" s="12">
        <v>37</v>
      </c>
      <c r="C43" s="12">
        <v>4406195000125</v>
      </c>
      <c r="D43" s="14" t="s">
        <v>171</v>
      </c>
      <c r="E43" s="15" t="s">
        <v>176</v>
      </c>
      <c r="F43" s="16" t="s">
        <v>177</v>
      </c>
      <c r="G43" s="17">
        <v>45919</v>
      </c>
      <c r="H43" s="18" t="s">
        <v>178</v>
      </c>
      <c r="I43" s="19">
        <v>358.49</v>
      </c>
      <c r="J43" s="20">
        <v>45919</v>
      </c>
      <c r="K43" s="14" t="s">
        <v>20</v>
      </c>
      <c r="L43" s="19">
        <f>17.21+341.28</f>
        <v>358.48999999999995</v>
      </c>
      <c r="M43" s="23" t="s">
        <v>175</v>
      </c>
      <c r="N43" s="2"/>
    </row>
    <row r="44" spans="1:14" s="21" customFormat="1" ht="120">
      <c r="A44" s="11" t="s">
        <v>15</v>
      </c>
      <c r="B44" s="12">
        <v>38</v>
      </c>
      <c r="C44" s="12">
        <v>4406195000125</v>
      </c>
      <c r="D44" s="14" t="s">
        <v>171</v>
      </c>
      <c r="E44" s="15" t="s">
        <v>179</v>
      </c>
      <c r="F44" s="16" t="s">
        <v>180</v>
      </c>
      <c r="G44" s="17">
        <v>45919</v>
      </c>
      <c r="H44" s="18" t="s">
        <v>181</v>
      </c>
      <c r="I44" s="19">
        <v>522.14</v>
      </c>
      <c r="J44" s="20">
        <v>45919</v>
      </c>
      <c r="K44" s="14" t="s">
        <v>20</v>
      </c>
      <c r="L44" s="19">
        <f>25.06+497.08</f>
        <v>522.14</v>
      </c>
      <c r="M44" s="23" t="s">
        <v>175</v>
      </c>
      <c r="N44" s="2"/>
    </row>
    <row r="45" spans="1:14" s="21" customFormat="1" ht="120">
      <c r="A45" s="11" t="s">
        <v>15</v>
      </c>
      <c r="B45" s="12">
        <v>39</v>
      </c>
      <c r="C45" s="12">
        <v>4406195000125</v>
      </c>
      <c r="D45" s="14" t="s">
        <v>171</v>
      </c>
      <c r="E45" s="15" t="s">
        <v>182</v>
      </c>
      <c r="F45" s="16" t="s">
        <v>183</v>
      </c>
      <c r="G45" s="17">
        <v>45919</v>
      </c>
      <c r="H45" s="18" t="s">
        <v>184</v>
      </c>
      <c r="I45" s="19">
        <v>321.54000000000002</v>
      </c>
      <c r="J45" s="20">
        <v>45919</v>
      </c>
      <c r="K45" s="14" t="s">
        <v>20</v>
      </c>
      <c r="L45" s="19">
        <f>21.14+300.4</f>
        <v>321.53999999999996</v>
      </c>
      <c r="M45" s="23" t="s">
        <v>175</v>
      </c>
      <c r="N45" s="2"/>
    </row>
    <row r="46" spans="1:14" s="21" customFormat="1" ht="120">
      <c r="A46" s="11" t="s">
        <v>15</v>
      </c>
      <c r="B46" s="12">
        <v>40</v>
      </c>
      <c r="C46" s="12">
        <v>4406195000125</v>
      </c>
      <c r="D46" s="14" t="s">
        <v>171</v>
      </c>
      <c r="E46" s="15" t="s">
        <v>185</v>
      </c>
      <c r="F46" s="16" t="s">
        <v>183</v>
      </c>
      <c r="G46" s="17">
        <v>45919</v>
      </c>
      <c r="H46" s="18" t="s">
        <v>186</v>
      </c>
      <c r="I46" s="19">
        <v>118.79</v>
      </c>
      <c r="J46" s="20">
        <v>45919</v>
      </c>
      <c r="K46" s="14" t="s">
        <v>20</v>
      </c>
      <c r="L46" s="19">
        <f>118.79</f>
        <v>118.79</v>
      </c>
      <c r="M46" s="23" t="s">
        <v>175</v>
      </c>
      <c r="N46" s="2"/>
    </row>
    <row r="47" spans="1:14" s="21" customFormat="1" ht="120">
      <c r="A47" s="11" t="s">
        <v>15</v>
      </c>
      <c r="B47" s="12">
        <v>41</v>
      </c>
      <c r="C47" s="12">
        <v>4406195000125</v>
      </c>
      <c r="D47" s="14" t="s">
        <v>171</v>
      </c>
      <c r="E47" s="27" t="s">
        <v>187</v>
      </c>
      <c r="F47" s="16" t="s">
        <v>188</v>
      </c>
      <c r="G47" s="17">
        <v>45919</v>
      </c>
      <c r="H47" s="18" t="s">
        <v>189</v>
      </c>
      <c r="I47" s="19">
        <v>358.51</v>
      </c>
      <c r="J47" s="20">
        <v>45919</v>
      </c>
      <c r="K47" s="14" t="s">
        <v>20</v>
      </c>
      <c r="L47" s="19">
        <f>17.21+341.3</f>
        <v>358.51</v>
      </c>
      <c r="M47" s="23" t="s">
        <v>175</v>
      </c>
      <c r="N47" s="2"/>
    </row>
    <row r="48" spans="1:14" s="21" customFormat="1" ht="120">
      <c r="A48" s="11" t="s">
        <v>15</v>
      </c>
      <c r="B48" s="12">
        <v>42</v>
      </c>
      <c r="C48" s="12">
        <v>4406195000125</v>
      </c>
      <c r="D48" s="14" t="s">
        <v>171</v>
      </c>
      <c r="E48" s="15" t="s">
        <v>190</v>
      </c>
      <c r="F48" s="16" t="s">
        <v>191</v>
      </c>
      <c r="G48" s="17">
        <v>45919</v>
      </c>
      <c r="H48" s="18" t="s">
        <v>192</v>
      </c>
      <c r="I48" s="19">
        <v>276.67</v>
      </c>
      <c r="J48" s="20">
        <v>45919</v>
      </c>
      <c r="K48" s="14" t="s">
        <v>20</v>
      </c>
      <c r="L48" s="19">
        <f>13.28+263.39</f>
        <v>276.66999999999996</v>
      </c>
      <c r="M48" s="23" t="s">
        <v>175</v>
      </c>
      <c r="N48" s="2"/>
    </row>
    <row r="49" spans="1:14" s="21" customFormat="1" ht="151.5" customHeight="1">
      <c r="A49" s="11" t="s">
        <v>15</v>
      </c>
      <c r="B49" s="12">
        <v>43</v>
      </c>
      <c r="C49" s="12">
        <v>2341467000120</v>
      </c>
      <c r="D49" s="14" t="s">
        <v>97</v>
      </c>
      <c r="E49" s="15" t="s">
        <v>193</v>
      </c>
      <c r="F49" s="16" t="s">
        <v>194</v>
      </c>
      <c r="G49" s="17">
        <v>45919</v>
      </c>
      <c r="H49" s="18" t="s">
        <v>195</v>
      </c>
      <c r="I49" s="19">
        <v>42534.36</v>
      </c>
      <c r="J49" s="20">
        <v>45919</v>
      </c>
      <c r="K49" s="14" t="s">
        <v>20</v>
      </c>
      <c r="L49" s="19">
        <f>2024.74+40509.62</f>
        <v>42534.36</v>
      </c>
      <c r="M49" s="23" t="s">
        <v>196</v>
      </c>
      <c r="N49" s="2"/>
    </row>
    <row r="50" spans="1:14" s="21" customFormat="1" ht="135">
      <c r="A50" s="11" t="s">
        <v>15</v>
      </c>
      <c r="B50" s="12">
        <v>44</v>
      </c>
      <c r="C50" s="12">
        <v>2341467000120</v>
      </c>
      <c r="D50" s="14" t="s">
        <v>97</v>
      </c>
      <c r="E50" s="15" t="s">
        <v>197</v>
      </c>
      <c r="F50" s="16" t="s">
        <v>198</v>
      </c>
      <c r="G50" s="17">
        <v>45919</v>
      </c>
      <c r="H50" s="18" t="s">
        <v>199</v>
      </c>
      <c r="I50" s="19">
        <v>51961.08</v>
      </c>
      <c r="J50" s="20">
        <v>45919</v>
      </c>
      <c r="K50" s="14" t="s">
        <v>20</v>
      </c>
      <c r="L50" s="19">
        <v>51961.08</v>
      </c>
      <c r="M50" s="23" t="s">
        <v>196</v>
      </c>
      <c r="N50" s="2"/>
    </row>
    <row r="51" spans="1:14" s="21" customFormat="1" ht="135">
      <c r="A51" s="11" t="s">
        <v>15</v>
      </c>
      <c r="B51" s="12">
        <v>45</v>
      </c>
      <c r="C51" s="12">
        <v>2341467000120</v>
      </c>
      <c r="D51" s="14" t="s">
        <v>97</v>
      </c>
      <c r="E51" s="15" t="s">
        <v>200</v>
      </c>
      <c r="F51" s="16" t="s">
        <v>198</v>
      </c>
      <c r="G51" s="17">
        <v>45919</v>
      </c>
      <c r="H51" s="18" t="s">
        <v>201</v>
      </c>
      <c r="I51" s="19">
        <v>12587.71</v>
      </c>
      <c r="J51" s="20">
        <v>45919</v>
      </c>
      <c r="K51" s="14" t="s">
        <v>20</v>
      </c>
      <c r="L51" s="19">
        <v>12587.71</v>
      </c>
      <c r="M51" s="23" t="s">
        <v>196</v>
      </c>
      <c r="N51" s="2"/>
    </row>
    <row r="52" spans="1:14" s="21" customFormat="1" ht="75">
      <c r="A52" s="11" t="s">
        <v>15</v>
      </c>
      <c r="B52" s="12">
        <v>46</v>
      </c>
      <c r="C52" s="12">
        <v>34028316000375</v>
      </c>
      <c r="D52" s="14" t="s">
        <v>202</v>
      </c>
      <c r="E52" s="15" t="s">
        <v>203</v>
      </c>
      <c r="F52" s="16" t="s">
        <v>204</v>
      </c>
      <c r="G52" s="17">
        <v>45922</v>
      </c>
      <c r="H52" s="18" t="s">
        <v>205</v>
      </c>
      <c r="I52" s="19">
        <v>8260.2099999999991</v>
      </c>
      <c r="J52" s="20">
        <v>45922</v>
      </c>
      <c r="K52" s="14" t="s">
        <v>20</v>
      </c>
      <c r="L52" s="19">
        <v>8260.2099999999991</v>
      </c>
      <c r="M52" s="23" t="s">
        <v>206</v>
      </c>
      <c r="N52" s="2"/>
    </row>
    <row r="53" spans="1:14" s="21" customFormat="1" ht="60">
      <c r="A53" s="11" t="s">
        <v>15</v>
      </c>
      <c r="B53" s="12">
        <v>47</v>
      </c>
      <c r="C53" s="12">
        <v>45673529000104</v>
      </c>
      <c r="D53" s="14" t="s">
        <v>207</v>
      </c>
      <c r="E53" s="22" t="s">
        <v>208</v>
      </c>
      <c r="F53" s="16" t="s">
        <v>209</v>
      </c>
      <c r="G53" s="17">
        <v>45923</v>
      </c>
      <c r="H53" s="18" t="s">
        <v>210</v>
      </c>
      <c r="I53" s="19">
        <v>4045.5</v>
      </c>
      <c r="J53" s="20">
        <v>45923</v>
      </c>
      <c r="K53" s="14" t="s">
        <v>20</v>
      </c>
      <c r="L53" s="19">
        <f>3860.62+184.88</f>
        <v>4045.5</v>
      </c>
      <c r="M53" s="23" t="s">
        <v>211</v>
      </c>
      <c r="N53" s="2"/>
    </row>
    <row r="54" spans="1:14" s="21" customFormat="1" ht="90">
      <c r="A54" s="11" t="s">
        <v>15</v>
      </c>
      <c r="B54" s="12">
        <v>48</v>
      </c>
      <c r="C54" s="12">
        <v>5340639000130</v>
      </c>
      <c r="D54" s="14" t="s">
        <v>212</v>
      </c>
      <c r="E54" s="15" t="s">
        <v>213</v>
      </c>
      <c r="F54" s="16" t="s">
        <v>214</v>
      </c>
      <c r="G54" s="17">
        <v>45923</v>
      </c>
      <c r="H54" s="18" t="s">
        <v>215</v>
      </c>
      <c r="I54" s="19">
        <v>10323.23</v>
      </c>
      <c r="J54" s="20">
        <v>45923</v>
      </c>
      <c r="K54" s="14" t="s">
        <v>20</v>
      </c>
      <c r="L54" s="19">
        <v>10323.23</v>
      </c>
      <c r="M54" s="23" t="s">
        <v>216</v>
      </c>
      <c r="N54" s="2"/>
    </row>
    <row r="55" spans="1:14" s="21" customFormat="1" ht="94.5" customHeight="1">
      <c r="A55" s="11" t="s">
        <v>15</v>
      </c>
      <c r="B55" s="12">
        <v>49</v>
      </c>
      <c r="C55" s="12">
        <v>5340639000130</v>
      </c>
      <c r="D55" s="14" t="s">
        <v>212</v>
      </c>
      <c r="E55" s="15" t="s">
        <v>217</v>
      </c>
      <c r="F55" s="16" t="s">
        <v>218</v>
      </c>
      <c r="G55" s="17">
        <v>45923</v>
      </c>
      <c r="H55" s="18" t="s">
        <v>219</v>
      </c>
      <c r="I55" s="19">
        <v>13999.02</v>
      </c>
      <c r="J55" s="20">
        <v>45923</v>
      </c>
      <c r="K55" s="14" t="s">
        <v>20</v>
      </c>
      <c r="L55" s="19">
        <v>13999.02</v>
      </c>
      <c r="M55" s="23" t="s">
        <v>216</v>
      </c>
      <c r="N55" s="2"/>
    </row>
    <row r="56" spans="1:14" s="21" customFormat="1" ht="90">
      <c r="A56" s="11" t="s">
        <v>15</v>
      </c>
      <c r="B56" s="12">
        <v>50</v>
      </c>
      <c r="C56" s="13">
        <v>12039966000111</v>
      </c>
      <c r="D56" s="14" t="s">
        <v>127</v>
      </c>
      <c r="E56" s="15" t="s">
        <v>220</v>
      </c>
      <c r="F56" s="16" t="s">
        <v>221</v>
      </c>
      <c r="G56" s="17">
        <v>45923</v>
      </c>
      <c r="H56" s="18" t="s">
        <v>222</v>
      </c>
      <c r="I56" s="19">
        <v>17353.259999999998</v>
      </c>
      <c r="J56" s="20">
        <v>45923</v>
      </c>
      <c r="K56" s="14" t="s">
        <v>20</v>
      </c>
      <c r="L56" s="19">
        <f>17353.26</f>
        <v>17353.259999999998</v>
      </c>
      <c r="M56" s="18" t="s">
        <v>223</v>
      </c>
      <c r="N56" s="2"/>
    </row>
    <row r="57" spans="1:14" s="21" customFormat="1" ht="90">
      <c r="A57" s="11" t="s">
        <v>15</v>
      </c>
      <c r="B57" s="12">
        <v>51</v>
      </c>
      <c r="C57" s="13">
        <v>12039966000111</v>
      </c>
      <c r="D57" s="14" t="s">
        <v>127</v>
      </c>
      <c r="E57" s="15" t="s">
        <v>224</v>
      </c>
      <c r="F57" s="16" t="s">
        <v>221</v>
      </c>
      <c r="G57" s="17">
        <v>45923</v>
      </c>
      <c r="H57" s="18" t="s">
        <v>225</v>
      </c>
      <c r="I57" s="19">
        <v>21707.07</v>
      </c>
      <c r="J57" s="20">
        <v>45923</v>
      </c>
      <c r="K57" s="14" t="s">
        <v>20</v>
      </c>
      <c r="L57" s="19">
        <v>21707.07</v>
      </c>
      <c r="M57" s="18" t="s">
        <v>223</v>
      </c>
      <c r="N57" s="2"/>
    </row>
    <row r="58" spans="1:14" s="21" customFormat="1" ht="90">
      <c r="A58" s="11" t="s">
        <v>15</v>
      </c>
      <c r="B58" s="12">
        <v>52</v>
      </c>
      <c r="C58" s="13">
        <v>12039966000111</v>
      </c>
      <c r="D58" s="14" t="s">
        <v>127</v>
      </c>
      <c r="E58" s="15" t="s">
        <v>226</v>
      </c>
      <c r="F58" s="16" t="s">
        <v>227</v>
      </c>
      <c r="G58" s="17">
        <v>45923</v>
      </c>
      <c r="H58" s="18" t="s">
        <v>228</v>
      </c>
      <c r="I58" s="19">
        <v>32427.77</v>
      </c>
      <c r="J58" s="20">
        <v>45923</v>
      </c>
      <c r="K58" s="14" t="s">
        <v>20</v>
      </c>
      <c r="L58" s="19">
        <v>32427.77</v>
      </c>
      <c r="M58" s="18" t="s">
        <v>229</v>
      </c>
      <c r="N58" s="2"/>
    </row>
    <row r="59" spans="1:14" s="21" customFormat="1" ht="90">
      <c r="A59" s="11" t="s">
        <v>15</v>
      </c>
      <c r="B59" s="12">
        <v>53</v>
      </c>
      <c r="C59" s="12">
        <v>11699529000161</v>
      </c>
      <c r="D59" s="14" t="s">
        <v>29</v>
      </c>
      <c r="E59" s="22" t="s">
        <v>230</v>
      </c>
      <c r="F59" s="16" t="s">
        <v>231</v>
      </c>
      <c r="G59" s="17">
        <v>45923</v>
      </c>
      <c r="H59" s="18" t="s">
        <v>232</v>
      </c>
      <c r="I59" s="19">
        <v>600</v>
      </c>
      <c r="J59" s="20">
        <v>45923</v>
      </c>
      <c r="K59" s="14" t="s">
        <v>20</v>
      </c>
      <c r="L59" s="19">
        <v>600</v>
      </c>
      <c r="M59" s="23" t="s">
        <v>233</v>
      </c>
      <c r="N59" s="2"/>
    </row>
    <row r="60" spans="1:14" s="21" customFormat="1" ht="120">
      <c r="A60" s="11" t="s">
        <v>15</v>
      </c>
      <c r="B60" s="12">
        <v>54</v>
      </c>
      <c r="C60" s="12">
        <v>604122000197</v>
      </c>
      <c r="D60" s="14" t="s">
        <v>16</v>
      </c>
      <c r="E60" s="15" t="s">
        <v>234</v>
      </c>
      <c r="F60" s="16" t="s">
        <v>235</v>
      </c>
      <c r="G60" s="17">
        <v>45923</v>
      </c>
      <c r="H60" s="18" t="s">
        <v>236</v>
      </c>
      <c r="I60" s="19">
        <v>429800.37</v>
      </c>
      <c r="J60" s="20">
        <v>45923</v>
      </c>
      <c r="K60" s="14" t="s">
        <v>20</v>
      </c>
      <c r="L60" s="19">
        <v>429800.37</v>
      </c>
      <c r="M60" s="23" t="s">
        <v>237</v>
      </c>
      <c r="N60" s="2"/>
    </row>
    <row r="61" spans="1:14" s="21" customFormat="1" ht="120">
      <c r="A61" s="11" t="s">
        <v>15</v>
      </c>
      <c r="B61" s="12">
        <v>55</v>
      </c>
      <c r="C61" s="13">
        <v>25125064000140</v>
      </c>
      <c r="D61" s="14" t="s">
        <v>238</v>
      </c>
      <c r="E61" s="15" t="s">
        <v>239</v>
      </c>
      <c r="F61" s="16" t="s">
        <v>240</v>
      </c>
      <c r="G61" s="17">
        <v>45926</v>
      </c>
      <c r="H61" s="18" t="s">
        <v>241</v>
      </c>
      <c r="I61" s="19">
        <v>5497.42</v>
      </c>
      <c r="J61" s="20">
        <v>45926</v>
      </c>
      <c r="K61" s="14" t="s">
        <v>20</v>
      </c>
      <c r="L61" s="19">
        <f>263.88+5233.54</f>
        <v>5497.42</v>
      </c>
      <c r="M61" s="23" t="s">
        <v>242</v>
      </c>
      <c r="N61" s="2"/>
    </row>
    <row r="62" spans="1:14" s="21" customFormat="1" ht="120">
      <c r="A62" s="11" t="s">
        <v>15</v>
      </c>
      <c r="B62" s="12">
        <v>56</v>
      </c>
      <c r="C62" s="13">
        <v>25125064000140</v>
      </c>
      <c r="D62" s="14" t="s">
        <v>238</v>
      </c>
      <c r="E62" s="15" t="s">
        <v>243</v>
      </c>
      <c r="F62" s="16" t="s">
        <v>244</v>
      </c>
      <c r="G62" s="17">
        <v>45926</v>
      </c>
      <c r="H62" s="18" t="s">
        <v>245</v>
      </c>
      <c r="I62" s="19">
        <v>6227.55</v>
      </c>
      <c r="J62" s="20">
        <v>45926</v>
      </c>
      <c r="K62" s="14" t="s">
        <v>20</v>
      </c>
      <c r="L62" s="19">
        <f>298.92+5928.63</f>
        <v>6227.55</v>
      </c>
      <c r="M62" s="23" t="s">
        <v>242</v>
      </c>
      <c r="N62" s="2"/>
    </row>
    <row r="63" spans="1:14" s="21" customFormat="1" ht="120">
      <c r="A63" s="11" t="s">
        <v>15</v>
      </c>
      <c r="B63" s="12">
        <v>57</v>
      </c>
      <c r="C63" s="13">
        <v>25125064000140</v>
      </c>
      <c r="D63" s="14" t="s">
        <v>238</v>
      </c>
      <c r="E63" s="15" t="s">
        <v>246</v>
      </c>
      <c r="F63" s="16" t="s">
        <v>247</v>
      </c>
      <c r="G63" s="17">
        <v>45926</v>
      </c>
      <c r="H63" s="18" t="s">
        <v>248</v>
      </c>
      <c r="I63" s="19">
        <v>182.82</v>
      </c>
      <c r="J63" s="20">
        <v>45926</v>
      </c>
      <c r="K63" s="14" t="s">
        <v>20</v>
      </c>
      <c r="L63" s="19">
        <f>8.78+174.04</f>
        <v>182.82</v>
      </c>
      <c r="M63" s="23" t="s">
        <v>242</v>
      </c>
      <c r="N63" s="2"/>
    </row>
    <row r="64" spans="1:14" s="21" customFormat="1" ht="120">
      <c r="A64" s="11" t="s">
        <v>15</v>
      </c>
      <c r="B64" s="12">
        <v>58</v>
      </c>
      <c r="C64" s="13">
        <v>25125064000140</v>
      </c>
      <c r="D64" s="14" t="s">
        <v>238</v>
      </c>
      <c r="E64" s="15" t="s">
        <v>249</v>
      </c>
      <c r="F64" s="16" t="s">
        <v>250</v>
      </c>
      <c r="G64" s="17">
        <v>45926</v>
      </c>
      <c r="H64" s="18" t="s">
        <v>251</v>
      </c>
      <c r="I64" s="19">
        <v>5497.42</v>
      </c>
      <c r="J64" s="20">
        <v>45926</v>
      </c>
      <c r="K64" s="14" t="s">
        <v>20</v>
      </c>
      <c r="L64" s="19">
        <f>263.88+5233.54</f>
        <v>5497.42</v>
      </c>
      <c r="M64" s="23" t="s">
        <v>252</v>
      </c>
      <c r="N64" s="2"/>
    </row>
    <row r="65" spans="1:14" s="21" customFormat="1" ht="120">
      <c r="A65" s="11" t="s">
        <v>15</v>
      </c>
      <c r="B65" s="12">
        <v>59</v>
      </c>
      <c r="C65" s="13">
        <v>25125064000140</v>
      </c>
      <c r="D65" s="14" t="s">
        <v>238</v>
      </c>
      <c r="E65" s="15" t="s">
        <v>253</v>
      </c>
      <c r="F65" s="16" t="s">
        <v>254</v>
      </c>
      <c r="G65" s="17">
        <v>45926</v>
      </c>
      <c r="H65" s="18" t="s">
        <v>255</v>
      </c>
      <c r="I65" s="19">
        <v>6227.55</v>
      </c>
      <c r="J65" s="20">
        <v>45926</v>
      </c>
      <c r="K65" s="14" t="s">
        <v>20</v>
      </c>
      <c r="L65" s="19">
        <f>298.92+5928.63</f>
        <v>6227.55</v>
      </c>
      <c r="M65" s="23" t="s">
        <v>252</v>
      </c>
      <c r="N65" s="2"/>
    </row>
    <row r="66" spans="1:14" s="21" customFormat="1" ht="120">
      <c r="A66" s="11" t="s">
        <v>15</v>
      </c>
      <c r="B66" s="12">
        <v>60</v>
      </c>
      <c r="C66" s="13">
        <v>25125064000140</v>
      </c>
      <c r="D66" s="14" t="s">
        <v>238</v>
      </c>
      <c r="E66" s="15" t="s">
        <v>256</v>
      </c>
      <c r="F66" s="16" t="s">
        <v>257</v>
      </c>
      <c r="G66" s="17">
        <v>45926</v>
      </c>
      <c r="H66" s="18" t="s">
        <v>258</v>
      </c>
      <c r="I66" s="19">
        <v>182.82</v>
      </c>
      <c r="J66" s="20">
        <v>45926</v>
      </c>
      <c r="K66" s="14" t="s">
        <v>20</v>
      </c>
      <c r="L66" s="19">
        <f>8.78+174.04</f>
        <v>182.82</v>
      </c>
      <c r="M66" s="23" t="s">
        <v>252</v>
      </c>
      <c r="N66" s="2"/>
    </row>
    <row r="67" spans="1:14" s="21" customFormat="1" ht="120">
      <c r="A67" s="11" t="s">
        <v>15</v>
      </c>
      <c r="B67" s="12">
        <v>61</v>
      </c>
      <c r="C67" s="12">
        <v>4320180000140</v>
      </c>
      <c r="D67" s="14" t="s">
        <v>259</v>
      </c>
      <c r="E67" s="15" t="s">
        <v>260</v>
      </c>
      <c r="F67" s="16" t="s">
        <v>261</v>
      </c>
      <c r="G67" s="17">
        <v>45926</v>
      </c>
      <c r="H67" s="18" t="s">
        <v>262</v>
      </c>
      <c r="I67" s="19">
        <v>127</v>
      </c>
      <c r="J67" s="20">
        <v>45926</v>
      </c>
      <c r="K67" s="14" t="s">
        <v>20</v>
      </c>
      <c r="L67" s="19">
        <v>127</v>
      </c>
      <c r="M67" s="18" t="s">
        <v>263</v>
      </c>
      <c r="N67" s="2"/>
    </row>
    <row r="68" spans="1:14" ht="15" customHeight="1">
      <c r="A68" s="28" t="s">
        <v>264</v>
      </c>
      <c r="B68" s="28"/>
      <c r="C68" s="28"/>
      <c r="D68" s="4"/>
      <c r="K68" s="29"/>
    </row>
    <row r="69" spans="1:14" ht="15" customHeight="1">
      <c r="A69" s="30" t="str">
        <f>[1]Bens!A23</f>
        <v>Data da última atualização: 07/10/2025</v>
      </c>
      <c r="B69" s="31"/>
      <c r="C69" s="4"/>
      <c r="D69" s="1"/>
    </row>
    <row r="70" spans="1:14" ht="15" customHeight="1">
      <c r="A70" s="32" t="s">
        <v>265</v>
      </c>
      <c r="B70" s="32"/>
      <c r="C70" s="32"/>
      <c r="D70" s="32"/>
    </row>
    <row r="71" spans="1:14" ht="15" customHeight="1">
      <c r="A71" s="32" t="s">
        <v>266</v>
      </c>
      <c r="B71" s="32"/>
      <c r="C71" s="32"/>
      <c r="D71" s="32"/>
    </row>
    <row r="72" spans="1:14" ht="15" customHeight="1">
      <c r="A72" s="33" t="s">
        <v>267</v>
      </c>
      <c r="B72" s="33"/>
      <c r="C72" s="33"/>
      <c r="D72" s="1"/>
    </row>
    <row r="73" spans="1:14" ht="15" customHeight="1"/>
    <row r="74" spans="1:14" ht="15" customHeight="1"/>
    <row r="75" spans="1:14" ht="15" customHeight="1"/>
    <row r="76" spans="1:14" ht="15" customHeight="1"/>
    <row r="77" spans="1:14" ht="15" customHeight="1"/>
    <row r="78" spans="1:14" ht="15" customHeight="1"/>
    <row r="79" spans="1:14" ht="15" customHeight="1"/>
    <row r="80" spans="1:14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48.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</sheetData>
  <mergeCells count="5">
    <mergeCell ref="A2:M2"/>
    <mergeCell ref="A3:E3"/>
    <mergeCell ref="A5:L5"/>
    <mergeCell ref="A70:D70"/>
    <mergeCell ref="A71:D71"/>
  </mergeCells>
  <conditionalFormatting sqref="C7:C67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F7" r:id="rId1" xr:uid="{814AEB7F-B3FE-4E3B-BAC8-F28CB879C880}"/>
    <hyperlink ref="F8" r:id="rId2" xr:uid="{350C4D9D-5F43-4E10-B874-9035DC08F343}"/>
    <hyperlink ref="F9" r:id="rId3" xr:uid="{E7E22E77-585B-4E0B-838D-554F1023D5D6}"/>
    <hyperlink ref="F10" r:id="rId4" xr:uid="{CDB41EAC-0EF8-4915-98C0-418C32E5DF71}"/>
    <hyperlink ref="F11" r:id="rId5" xr:uid="{A3743C63-789E-4481-B024-6181B4C5CDA6}"/>
    <hyperlink ref="F12" r:id="rId6" xr:uid="{DE1DAA49-F99F-47A1-9A40-FF21D6F21CEF}"/>
    <hyperlink ref="F13" r:id="rId7" xr:uid="{F66A536E-64BD-4307-8CD6-1CE3042AB825}"/>
    <hyperlink ref="F14" r:id="rId8" xr:uid="{CC51FCB9-115D-42F3-9993-ACBA611C55AC}"/>
    <hyperlink ref="F15" r:id="rId9" xr:uid="{7A0970E0-55AF-4036-B840-391582A7DA50}"/>
    <hyperlink ref="F16" r:id="rId10" xr:uid="{17EFD457-F709-46C4-924F-7D8CC423847C}"/>
    <hyperlink ref="F17" r:id="rId11" xr:uid="{809E1E4F-5540-455F-A17B-D7BB3C0D0620}"/>
    <hyperlink ref="F18" r:id="rId12" xr:uid="{D22B9229-85FE-4366-B5DB-B7F91968E99C}"/>
    <hyperlink ref="F19" r:id="rId13" xr:uid="{3AD2A230-15E2-4E98-91F8-B7B44DBFA157}"/>
    <hyperlink ref="F20" r:id="rId14" xr:uid="{F761D44E-C479-4405-B2F6-6C45F388EAF2}"/>
    <hyperlink ref="F21" r:id="rId15" xr:uid="{C5DBE63A-FBC1-4492-9780-497D9BED40F7}"/>
    <hyperlink ref="F22" r:id="rId16" xr:uid="{B5549AE1-F512-4120-9879-F9D928CC81CD}"/>
    <hyperlink ref="F23" r:id="rId17" xr:uid="{4096596A-227D-4C63-9998-165A6D77CC88}"/>
    <hyperlink ref="F24" r:id="rId18" xr:uid="{2D391D8A-D87B-47AD-BD87-673026F0436C}"/>
    <hyperlink ref="F25" r:id="rId19" xr:uid="{9B6F1655-BFE0-4A74-82A1-36E228FD6BB8}"/>
    <hyperlink ref="F26" r:id="rId20" xr:uid="{5A4F0B40-EB5C-4359-A066-BEA775BB800C}"/>
    <hyperlink ref="F27" r:id="rId21" xr:uid="{113BFD89-846F-4F2E-8597-54798970560D}"/>
    <hyperlink ref="F28" r:id="rId22" xr:uid="{CE173401-4DAE-41F3-BC7F-7F742635D28E}"/>
    <hyperlink ref="F29" r:id="rId23" xr:uid="{F4666C19-D573-4CF3-A009-4692099E1461}"/>
    <hyperlink ref="F30" r:id="rId24" xr:uid="{E12584CE-91C1-42A3-A536-32280607BB8A}"/>
    <hyperlink ref="F31" r:id="rId25" xr:uid="{5E8592C0-B7B7-45AA-B5B4-DAA9E4CAC393}"/>
    <hyperlink ref="F32" r:id="rId26" xr:uid="{3D3ED2AF-060D-432C-BA56-BB124003142E}"/>
    <hyperlink ref="F33" r:id="rId27" xr:uid="{8F3A4782-AE7F-417D-BF98-449583A30D6B}"/>
    <hyperlink ref="F34" r:id="rId28" xr:uid="{1F198D5A-0FC0-4FD1-844B-77F2CD2C3D1B}"/>
    <hyperlink ref="F35" r:id="rId29" xr:uid="{150AAE3E-3523-4C3A-B8C6-445DCB96314C}"/>
    <hyperlink ref="F36" r:id="rId30" xr:uid="{B69C26A4-2382-452B-87C6-91403C612ED3}"/>
    <hyperlink ref="F37" r:id="rId31" xr:uid="{7270D8E3-3A26-44F3-939B-D505A96D124D}"/>
    <hyperlink ref="F38" r:id="rId32" xr:uid="{B55D4C4B-41C7-4C02-BC92-0516E5D84B99}"/>
    <hyperlink ref="F39" r:id="rId33" xr:uid="{FCDBD404-FC3F-4DEC-9D3A-1FE8BFBE4F4E}"/>
    <hyperlink ref="F40" r:id="rId34" xr:uid="{058EDA2A-E13D-4FBB-9A02-B6FE06F3A90F}"/>
    <hyperlink ref="F41" r:id="rId35" xr:uid="{2B2BE186-C707-4CFD-8CD4-EEA4C71B3A9D}"/>
    <hyperlink ref="F42" r:id="rId36" xr:uid="{3BC8011B-922D-47BE-BA25-CF5C0C489336}"/>
    <hyperlink ref="F43" r:id="rId37" xr:uid="{BA0DCAA8-2965-4EB0-90F3-BCD8A6FACEC4}"/>
    <hyperlink ref="F44" r:id="rId38" xr:uid="{CB95D540-275B-45B1-9D24-6D3BBBA362BE}"/>
    <hyperlink ref="F45" r:id="rId39" xr:uid="{B0CC7BF7-0177-4FD6-BA38-3B2D5DFA9FBB}"/>
    <hyperlink ref="F46" r:id="rId40" xr:uid="{782B484C-6B56-4A83-8D15-A774D51A77FC}"/>
    <hyperlink ref="F47" r:id="rId41" xr:uid="{DF0DD872-D764-4BC6-9C98-ACFF57E5C8D4}"/>
    <hyperlink ref="F48" r:id="rId42" xr:uid="{F4CF17E8-F23C-4C20-B5C7-A0BDB9D7F6EE}"/>
    <hyperlink ref="F49" r:id="rId43" xr:uid="{531FBD40-18EA-4ED7-B6BB-DC0CAAE195D9}"/>
    <hyperlink ref="F50" r:id="rId44" xr:uid="{99E9B1C0-530F-413A-8087-3E561647BBE0}"/>
    <hyperlink ref="F51" r:id="rId45" xr:uid="{DBAF180E-16CD-456D-AC17-97D3B943C45A}"/>
    <hyperlink ref="F52" r:id="rId46" xr:uid="{8132DF76-D615-4E76-B5BB-B0F0ACEA637A}"/>
    <hyperlink ref="F53" r:id="rId47" xr:uid="{1BF72BE5-DBAB-48CC-8BF8-7B2BD8992C20}"/>
    <hyperlink ref="F54" r:id="rId48" xr:uid="{62FAE411-6ED5-4E27-B9F3-675251FDE84E}"/>
    <hyperlink ref="F55" r:id="rId49" xr:uid="{7A5BD1F0-D1BC-4EFA-BB77-F0A451DCB3E6}"/>
    <hyperlink ref="F56" r:id="rId50" xr:uid="{B72CF991-E6AF-48F4-A851-3BCC6F506449}"/>
    <hyperlink ref="F57" r:id="rId51" xr:uid="{96339DF2-60B1-4900-91DD-E08F04271A4A}"/>
    <hyperlink ref="F58" r:id="rId52" xr:uid="{5F9F95D9-8557-4889-918A-3457AA88A0ED}"/>
    <hyperlink ref="F59" r:id="rId53" xr:uid="{9A34A233-AC3D-4F1D-B9AA-79E36B0E084D}"/>
    <hyperlink ref="F60" r:id="rId54" xr:uid="{19708F23-E565-45A0-A29E-6A03E8D44151}"/>
    <hyperlink ref="F61" r:id="rId55" xr:uid="{48A1E2CC-77F3-4A0D-A1D5-D2802F12C45F}"/>
    <hyperlink ref="F62" r:id="rId56" xr:uid="{F2E7DE91-DA22-476E-B089-3C8404BEE096}"/>
    <hyperlink ref="F63" r:id="rId57" xr:uid="{5E3912C2-7765-4843-BB46-82FEDF7AAD14}"/>
    <hyperlink ref="F64" r:id="rId58" xr:uid="{795622EC-9377-4D73-BEA1-8A20843BED15}"/>
    <hyperlink ref="F65" r:id="rId59" xr:uid="{1596A63D-0B18-47C0-BA69-8FF8EFC009EC}"/>
    <hyperlink ref="F66" r:id="rId60" xr:uid="{CC68A78C-9E99-49F8-A8D7-5FB085B4563C}"/>
    <hyperlink ref="F67" r:id="rId61" xr:uid="{95F5D536-F322-4496-BDD2-9B3A9AEA82F0}"/>
    <hyperlink ref="E7" r:id="rId62" xr:uid="{7A5989F7-AB6E-47E6-AE56-D093549A2BB3}"/>
    <hyperlink ref="E8" r:id="rId63" xr:uid="{79164C63-E331-4D79-9B76-04AD4ABE20B6}"/>
    <hyperlink ref="E9" r:id="rId64" xr:uid="{F6C208B8-5738-49E5-B1C8-F7A9CCA7BBBC}"/>
    <hyperlink ref="E12" r:id="rId65" xr:uid="{52C347AB-FA36-409A-9560-688AD6F46E6D}"/>
    <hyperlink ref="E13" r:id="rId66" display="Liquidação da NE nº 2025NE0000018 - Referente a prestação serviço de operação de equipamentos de som e vídeo com gravação e transmissão via canal no youtube nas sessões ordinária e extraordinária dos Órgãos Colegiados, ref. a AGOSTO/2025, conforme NF-nº 70 e demais documentos no SEI 2025.019006." xr:uid="{F338BFA2-BFAB-42FE-AC88-7F363C665097}"/>
    <hyperlink ref="E17" r:id="rId67" xr:uid="{FFC0F37E-7A9F-4409-BD8E-313E28E6B2BB}"/>
    <hyperlink ref="E18" r:id="rId68" xr:uid="{4AE658D7-EE56-42BC-9B00-1EB9969425E0}"/>
    <hyperlink ref="E19" r:id="rId69" xr:uid="{C3541752-7F1C-4B9E-BF6E-AE34B3589DD1}"/>
    <hyperlink ref="E20" r:id="rId70" xr:uid="{4F4C31DC-E53D-47BF-A2FA-299D33CD69D1}"/>
    <hyperlink ref="E21" r:id="rId71" xr:uid="{DAAD4349-CCCD-4B73-882F-7008C4A6D430}"/>
    <hyperlink ref="E22" r:id="rId72" xr:uid="{2F8B4422-F95C-45B5-9301-1EA0FED29C24}"/>
    <hyperlink ref="E23" r:id="rId73" xr:uid="{B05817E3-6148-4B43-A74D-4F1EFEA2BEF1}"/>
    <hyperlink ref="E25" r:id="rId74" display="Liquidação da NE nº 2025NE0000919 Ref. serviço de fornecimento de energia elétrica dos Prédios Sede, Anexo Administrativo e Unidade da Belo Horizonte (CA 004/2024-MP/PGJ) relativo a JULHO/2025, conforme Fatura nº 869937.07/2025.00&amp;#8203; e documentos no SEI 2025.017496." xr:uid="{E70F0D30-9F9E-411E-B1B8-FFE4ABBAE20F}"/>
    <hyperlink ref="E49" r:id="rId75" display="Liquidação da NE nº 2025NE0000919         Ref. serviço de fornecimento de energia elétrica dos Prédios Sede, Anexo Administrativo e Unidade da Belo Horizonte (CA 004/2024-MP/PGJ) relativo a AGOSTO/2025, conforme Fatura nº 869937.08/2025.00&amp;#8203; e documentos no SEI 2025.019839." xr:uid="{D20F5E79-5308-4D52-BA54-88DFA9236AB0}"/>
    <hyperlink ref="E50" r:id="rId76" display="Liquidação da NE nº 2025NE0000920         Ref. serviço de fornecimento de energia elétrica dos Prédios Sede, Anexo Administrativo e Unidade da Belo Horizonte (CA 004/2024-MP/PGJ) relativo a AGOSTO/2025, conforme Fatura nº 869937.08/2025.00&amp;#8203; e documentos no SEI 2025.019839." xr:uid="{0259747E-189A-4AC8-9059-04B2DEC4507D}"/>
    <hyperlink ref="E51" r:id="rId77" display="Liquidação da NE nº 2025NE0001644         Ref. serviço de fornecimento de energia elétrica dos Prédios Sede, Anexo Administrativo e Unidade da Belo Horizonte (CA 004/2024-MP/PGJ) relativo a AGOSTO/2025, conforme Fatura nº 869937.08/2025.00&amp;#8203; e documentos no SEI 2025.019839." xr:uid="{461A7EDA-6313-44D7-AC18-D3FBE9F91657}"/>
    <hyperlink ref="E40" r:id="rId78" display="Liquidação da NE nº 2025NE0000025         Ref. serviço de fornecimento de energia elétrica nas  unidades consumidoras da Procuradoria-Geral de Justiça do Estado do Amazonas (CA 027/2024-MP/PGJ) relativo a AGOSTO/2025, conforme Fatura nº 869937.08/2025.01&amp;#8203; e documentos no SEI 2025.019842." xr:uid="{1886DFC1-808C-4C18-AE69-91ABD44F6F23}"/>
    <hyperlink ref="E32" r:id="rId79" xr:uid="{9189666E-A8AE-498E-9E7E-919213D2C4A2}"/>
    <hyperlink ref="E35" r:id="rId80" display="Liquidação da NE nº 2025NE0000905 Ref. Serviço de Locação e Mensalidade de Link (Tefé) e Serviço de Locação e Mensalidade de Link (Coari, Humaitá, Iranduba, Itacoatiara, Manacapuru, Maués e Parintins) (CA 009/2024-MP/PGJ - 1° TA) relativo a JULHO/25 conforme NFS-e n°202500000001605 e documentos no PI-SEI 2025.018398." xr:uid="{EC369DB8-9C69-48FC-94D1-4578DDC568F7}"/>
    <hyperlink ref="E36" r:id="rId81" display="Liquidação da NE nº 2025NE0000905 Ref. Serviço de Locação e Mensalidade de Link (Tefé) e Serviço de Locação e Mensalidade de Link (Coari, Humaitá, Iranduba, Itacoatiara, Manacapuru, Maués e Parintins) (CA 009/2024-MP/PGJ - 1° TA) relativo a JULHO/25 conforme NFS-e n° 202500000001606  e documentos no PI-SEI 2025.018398." xr:uid="{FC64FEC9-820F-4E56-8279-4416EBA87961}"/>
    <hyperlink ref="E37" r:id="rId82" xr:uid="{4975E406-7CF1-42DC-8076-0EC71DCC86EF}"/>
    <hyperlink ref="E38" r:id="rId83" xr:uid="{AF4F8542-E4BF-489E-B519-E905EE3976AB}"/>
    <hyperlink ref="E56" r:id="rId84" xr:uid="{B0067FD0-8D99-49A4-BA9A-9A3C7E016A67}"/>
    <hyperlink ref="E57" r:id="rId85" xr:uid="{822E20EA-FFA7-4008-BB81-FD820D42E638}"/>
    <hyperlink ref="E58" r:id="rId86" xr:uid="{9904C44B-D946-45C1-8B32-17291600F1AB}"/>
    <hyperlink ref="E61" r:id="rId87" xr:uid="{A4396CFF-4B75-47C7-B4E4-6B3FB878701E}"/>
    <hyperlink ref="E62" r:id="rId88" xr:uid="{B7D865D1-6A6B-479A-B983-2AE57FDDE61A}"/>
    <hyperlink ref="E63" r:id="rId89" xr:uid="{DCB3A967-7C8B-4996-BD60-A05C0264A568}"/>
    <hyperlink ref="E64" r:id="rId90" xr:uid="{C40394A2-9E71-49CF-812C-BABB96EA6A6A}"/>
    <hyperlink ref="E65" r:id="rId91" xr:uid="{8CEBC340-FF6A-4AB6-887F-E87E0C711F05}"/>
    <hyperlink ref="E66" r:id="rId92" xr:uid="{E73D2624-AFEC-45AF-BEEB-BBC542C953D7}"/>
    <hyperlink ref="E26" r:id="rId93" xr:uid="{797E37FC-A472-4DB5-816A-C44E1020427B}"/>
    <hyperlink ref="E29" r:id="rId94" display="https://www.mpam.mp.br/images/Contratos/2023/Contrato/CT_04-2023_-_MP-PGJ.pdf_ee471.pdf" xr:uid="{FFCE3C18-29E0-4585-9E95-BA96AA251CE7}"/>
    <hyperlink ref="E30" r:id="rId95" display="Liquidação da NE nº 2025NE0000911 - Pestação de serviço de solução de firewall de próxima geração em alta disponibilidade, com monitoramento (CA 004/2023 - MP/PGJ) ref. a Julho/2025 (parcela 22 de 48) conforme NFS-e n° 106 e demais documentos no SEI 2025.017450." xr:uid="{98E522A4-6F0D-4193-B408-A20ACCDC6998}"/>
    <hyperlink ref="E31" r:id="rId96" display="Liquidação da NE nº 2025NE0001635 - Pestação de serviço de solução de firewall de próxima geração em alta disponibilidade, com monitoramento (CA 004/2023 - MP/PGJ) ref. a Agosto/2025 (parcela 23 de 48) conforme NFS-e n° 107 e demais documentos no SEI 2025.019771." xr:uid="{F94C942C-1BC2-47F8-80B1-AD0993588750}"/>
    <hyperlink ref="E33" r:id="rId97" xr:uid="{D5C588ED-3613-4EBF-BAF6-E97FE60AD11D}"/>
    <hyperlink ref="E34" r:id="rId98" xr:uid="{16CA8F1F-ADB4-48CC-9E4A-C35BF75A64E1}"/>
    <hyperlink ref="E41" r:id="rId99" display="Liquidação da NE nº 2025NE0001635 - Pestação de serviço de solução de firewall de próxima geração em alta disponibilidade, com monitoramento (CA 004/2023 - MP/PGJ) ref. a Agosto/2025 (parcela 23 de 48) conforme NFS-e n° 108 e demais documentos no SEI 2025.019771." xr:uid="{6F070CB5-E49B-4DAE-90EB-C410D12FC309}"/>
    <hyperlink ref="E54" r:id="rId100" xr:uid="{3B3BB71B-7A6E-4799-826C-5A2F55A2118D}"/>
    <hyperlink ref="E55" r:id="rId101" xr:uid="{91634348-56EA-4B74-9315-D07CA2B370E0}"/>
    <hyperlink ref="E27" r:id="rId102" xr:uid="{9B8F9310-D174-4E5D-B25E-CE77D0EDE46C}"/>
    <hyperlink ref="E39" r:id="rId103" display="Liquidação da NE nº 2025NE0001210 Ref. a prestação de serviço do sistema informatizado de registro e controle de ponto eletrônico, em ambiente web, para a Procuradoria-Geral de Justiça (CA 008/2025 - MP/PGJ - 1ºT.A.). NF-n° 99313, competência de AGOSTO/ 2025 e demais documentos no SEI 2025.020112." xr:uid="{E398B34A-3CFB-42C4-9F99-51AAEFC13442}"/>
    <hyperlink ref="E28" r:id="rId104" xr:uid="{CE7E0DA1-F657-4630-BE0D-43908DD82968}"/>
    <hyperlink ref="E52" r:id="rId105" xr:uid="{03E33DD2-5FD2-4084-8EF6-38BF07BA89E9}"/>
    <hyperlink ref="E60" r:id="rId106" xr:uid="{8A6DBB9D-12EF-421A-A4FE-D669FDFA3FAB}"/>
    <hyperlink ref="E67" r:id="rId107" xr:uid="{04806EF8-7B8F-4DBC-9423-9E5E3118371F}"/>
    <hyperlink ref="E42" r:id="rId108" xr:uid="{DF07681A-E3E0-4DEE-AE6A-D3777AFA4B55}"/>
    <hyperlink ref="E43" r:id="rId109" xr:uid="{E5B39516-22B2-4EC0-994C-DB788BAFBC62}"/>
    <hyperlink ref="E44" r:id="rId110" xr:uid="{7D998EFE-BBA3-4EE5-B1ED-BBE82ACE6406}"/>
    <hyperlink ref="E45" r:id="rId111" xr:uid="{F1C9EA89-B648-45E5-A1AE-BFEEBBE58931}"/>
    <hyperlink ref="E46" r:id="rId112" xr:uid="{E78396A9-913F-4A9A-92AC-2C3AD5B7947D}"/>
    <hyperlink ref="E47" r:id="rId113" xr:uid="{394781D4-24F6-4500-80CF-04BDFA81DEF4}"/>
    <hyperlink ref="E48" r:id="rId114" xr:uid="{EB65564B-B641-4972-885A-4381B3622C6D}"/>
  </hyperlinks>
  <pageMargins left="0.511811024" right="0.511811024" top="0.78740157499999996" bottom="0.78740157499999996" header="0.31496062000000002" footer="0.31496062000000002"/>
  <pageSetup scale="36" orientation="portrait" r:id="rId115"/>
  <drawing r:id="rId1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c16893b3d9096f47f8faa0645f760cd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ae7b470a0dd49327c76357b695f91ea0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548BD036-D544-4E3B-AD66-E1E7FA2C8C3B}"/>
</file>

<file path=customXml/itemProps2.xml><?xml version="1.0" encoding="utf-8"?>
<ds:datastoreItem xmlns:ds="http://schemas.openxmlformats.org/officeDocument/2006/customXml" ds:itemID="{C8552E88-1357-44E1-A891-237CB628C354}"/>
</file>

<file path=customXml/itemProps3.xml><?xml version="1.0" encoding="utf-8"?>
<ds:datastoreItem xmlns:ds="http://schemas.openxmlformats.org/officeDocument/2006/customXml" ds:itemID="{872083B1-531B-437F-88CE-34710E3C9D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Serviços</vt:lpstr>
      <vt:lpstr>Serviços!Area_de_impressao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de Freitas Barbosa</dc:creator>
  <cp:lastModifiedBy>Sabrina de Freitas Barbosa</cp:lastModifiedBy>
  <dcterms:created xsi:type="dcterms:W3CDTF">2025-10-07T15:22:00Z</dcterms:created>
  <dcterms:modified xsi:type="dcterms:W3CDTF">2025-10-07T15:22:21Z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</Properties>
</file>