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3.Março/"/>
    </mc:Choice>
  </mc:AlternateContent>
  <xr:revisionPtr revIDLastSave="0" documentId="8_{7444B715-BD3D-4887-9960-69904DC2B817}" xr6:coauthVersionLast="47" xr6:coauthVersionMax="47" xr10:uidLastSave="{00000000-0000-0000-0000-000000000000}"/>
  <bookViews>
    <workbookView xWindow="28680" yWindow="-120" windowWidth="29040" windowHeight="15720" xr2:uid="{386EE0BA-CDDB-466D-923C-CB7623E0123C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Serviços!$D$1:$D$168</definedName>
    <definedName name="_xlnm.Print_Area" localSheetId="0">Serviços!$A$1:$M$77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L71" i="1"/>
  <c r="L69" i="1"/>
  <c r="L68" i="1"/>
  <c r="L66" i="1"/>
  <c r="L65" i="1"/>
  <c r="L62" i="1"/>
  <c r="L61" i="1"/>
  <c r="L60" i="1"/>
  <c r="L56" i="1"/>
  <c r="L55" i="1"/>
  <c r="L54" i="1"/>
  <c r="L53" i="1"/>
  <c r="L52" i="1"/>
  <c r="L51" i="1"/>
  <c r="L50" i="1"/>
  <c r="L49" i="1"/>
  <c r="L48" i="1"/>
  <c r="L47" i="1"/>
  <c r="L45" i="1"/>
  <c r="L43" i="1"/>
  <c r="L42" i="1"/>
  <c r="L39" i="1"/>
  <c r="L38" i="1"/>
  <c r="L35" i="1"/>
  <c r="L34" i="1"/>
  <c r="L33" i="1"/>
  <c r="L32" i="1"/>
  <c r="L31" i="1"/>
  <c r="L30" i="1"/>
  <c r="L29" i="1"/>
  <c r="L28" i="1"/>
  <c r="L24" i="1"/>
  <c r="L23" i="1"/>
  <c r="L22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<sst xmlns="http://schemas.openxmlformats.org/spreadsheetml/2006/main" count="477" uniqueCount="290">
  <si>
    <t>MARÇO/2025</t>
  </si>
  <si>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</si>
  <si>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</si>
  <si>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</si>
  <si>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</si>
  <si>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</si>
  <si>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</si>
  <si>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</si>
  <si>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</si>
  <si>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</si>
  <si>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</si>
  <si>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</si>
  <si>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</si>
  <si>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</si>
  <si>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</si>
  <si>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</si>
  <si>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</si>
  <si>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MUNICIPIO DE MANICORE</t>
  </si>
  <si>
    <t>Liquidação da NE nº 2025NE0000317 - Ref. ao fornecimento de água relativo à SETEMBRO de 2024, conforme Faturas n° 6264092024 e documentos no SEI 2024.027455.</t>
  </si>
  <si>
    <t>Faturas n° 6264092024</t>
  </si>
  <si>
    <t>618/2025</t>
  </si>
  <si>
    <t>-</t>
  </si>
  <si>
    <t>2024.027455</t>
  </si>
  <si>
    <t>Liquidação da NE nº 2025NE0000317 - Ref. ao fornecimento de água relativo à OUTUBRO de 2024, conforme Faturas n° 6264102024 e documentos no SEI 2024.027455.</t>
  </si>
  <si>
    <t>Faturas n° 6264102024</t>
  </si>
  <si>
    <t>619/2025</t>
  </si>
  <si>
    <t>Liquidação da NE nº 2025NE0000317 - Ref. ao fornecimento de água relativo à NOVEMBRO de 2024, conforme Faturas n° 6264112024 e documentos no SEI 2024.027455.</t>
  </si>
  <si>
    <t>Faturas n° 6264112024</t>
  </si>
  <si>
    <t>620/2025</t>
  </si>
  <si>
    <t>Liquidação da NE nº 2025NE0000317 - Ref. ao fornecimento de água relativo à DEZEMBRO de 2024, conforme Faturas n° 6264122024 e documentos no SEI 2024.027455.</t>
  </si>
  <si>
    <t xml:space="preserve"> Faturas n° 6264122024</t>
  </si>
  <si>
    <t>621/2025</t>
  </si>
  <si>
    <t>Liquidação da NE nº 2025NE0000317 - Ref. ao fornecimento de água relativo à JANEIRO de 2025, conforme Faturas n° 6264012025 e documentos no SEI 2024.027455.</t>
  </si>
  <si>
    <t>Faturas n° 6264012025</t>
  </si>
  <si>
    <t>622/2025</t>
  </si>
  <si>
    <t>MARÇO</t>
  </si>
  <si>
    <t>CASA NOVA ENGENHARIA E CONSULTORIA LTDA  ME</t>
  </si>
  <si>
    <t>Liquidação da NE nº 2025NE0000013 - Ref. a serviço de manutenção preventiva e corretiva da ETE (CA N° 008/2021-MP/PGJ - 3º TA) ref à 9ª Medição no período de: 27/12/2024 a 27/01/2025, conforme NF-e n°82 e documentos no SEI 2025.002954.</t>
  </si>
  <si>
    <t>82/2025</t>
  </si>
  <si>
    <t>694/2025</t>
  </si>
  <si>
    <t>2025.002954</t>
  </si>
  <si>
    <t>EDITORA REVISTA DOS TRIBUNAIS LTDA</t>
  </si>
  <si>
    <t>Liquidação da NE nº 2025NE0000419 - Prestação de serviço de assinatura para acesso aos produtos online BIBLIOTECA DIGITAL PROVIEW e RT Online clássico (CA N° 026/2022-MP/PGJ) conforme NFS-e Ns.º 604555, documentos no SEI 2024.021077.</t>
  </si>
  <si>
    <t>604555/2025</t>
  </si>
  <si>
    <t>695/2025</t>
  </si>
  <si>
    <t>Os dados bancários enviados estavam errados, mas o pagamento foi efetuado após o envio dos dados corretos.</t>
  </si>
  <si>
    <t>2024.021077</t>
  </si>
  <si>
    <t>Liquidação da NE nº 2025NE0000419 - Prestação de serviço de assinatura para acesso aos produtos online BIBLIOTECA DIGITAL PROVIEW e RT Online clássico (CA N° 026/2022-MP/PGJ) conforme NFS-e Ns.º 604572, documentos no SEI 2024.021077.</t>
  </si>
  <si>
    <t>604572/2025</t>
  </si>
  <si>
    <t>696/2025</t>
  </si>
  <si>
    <t>Liquidação da NE nº 2025NE0000419 - Prestação de serviço de assinatura para acesso aos produtos online BIBLIOTECA DIGITAL PROVIEW e RT Online clássico (CA N° 026/2022-MP/PGJ) conforme NFS-e N.º 607388&amp;#8203;, documentos no SEI 2025.002025.</t>
  </si>
  <si>
    <t>607388/2025</t>
  </si>
  <si>
    <t>697/2025</t>
  </si>
  <si>
    <t>2025.002025</t>
  </si>
  <si>
    <t>Liquidação da NE nº 2025NE0000419 - Prestação de serviço de assinatura para acesso aos produtos online BIBLIOTECA DIGITAL PROVIEW e RT Online clássico (CA N° 026/2022-MP/PGJ) conforme NFS-e N.º 607430, documentos no SEI 2025.002025.</t>
  </si>
  <si>
    <t>607430/2025</t>
  </si>
  <si>
    <t>698/2025</t>
  </si>
  <si>
    <t>2503/2025</t>
  </si>
  <si>
    <t>A S PINTO</t>
  </si>
  <si>
    <t>Liquidação da NE nº 2025NE0000018 "- Referente a prestação de serviços de operação e manutenção de equipamentos de áudio e vídeo, ref. a JANEIRO/2025, conforme NF-nº 21 e demais documentos no SEI 2025.003731.</t>
  </si>
  <si>
    <t>21/2025</t>
  </si>
  <si>
    <t>699/2025</t>
  </si>
  <si>
    <t>2025.003731</t>
  </si>
  <si>
    <t>PREVILEMOS LTDA - ADMINISTRADORA E CORRETORA DE SEGUROS</t>
  </si>
  <si>
    <t>Liquidação da NE nº 2024NE0001817 - Prestação de seguro coletivo contra acidentes pessoais de estagiários (CA 007/2023-MP/PGJ) referente ao período de 01/02/2025 à 01/03/2025,  conforme Fatura nº 18 e demais documentos no SEI 2025.004973.</t>
  </si>
  <si>
    <t>FATURA nº 18/2025</t>
  </si>
  <si>
    <t>701/2025</t>
  </si>
  <si>
    <t>2025.004973</t>
  </si>
  <si>
    <t>QUALY NUTRI SERVICOS DE ALIMENTACAO LTDA</t>
  </si>
  <si>
    <t>Liquidação da NE nº 2025NE0000296 - Ref. aquisição de serviços de buffet 200 unidades de refeição executiva, conforme NF-nº 712 e documentos no SEI 2025.004168.</t>
  </si>
  <si>
    <t>712/2025</t>
  </si>
  <si>
    <t>705/2025</t>
  </si>
  <si>
    <t>2025.004168</t>
  </si>
  <si>
    <t>Liquidação da NE nº 2025NE0000260 - Ref. aquisição de serviços de buffet, conforme NF-nº 711 e documentos no SEI 2025.004165.</t>
  </si>
  <si>
    <t>711/2025</t>
  </si>
  <si>
    <t>706/2025</t>
  </si>
  <si>
    <t>2025.004165</t>
  </si>
  <si>
    <t>Liquidação da NE nº 2025NE0000253 - Ref. aquisição de serviços de Buffet, 70 unid. Coffee Break, conforme NF-nº 710 e documentos no SEI 2025.003660.</t>
  </si>
  <si>
    <t>710/2025</t>
  </si>
  <si>
    <t>707/2025</t>
  </si>
  <si>
    <t>2025.003660</t>
  </si>
  <si>
    <t>PIRONTI ADVOGADOS E CONSULTORES ASSOCIADOS</t>
  </si>
  <si>
    <t>Liquidação da NE nº 2025NE0000032 - Prestação de serviços advocatícios para implantação do sistema de integridade (CA 007/2024 – MP/PGJ) ref a 10ª parcela, conforme NF-e n° 6590 e demais documentos no SEI 2025.004003.</t>
  </si>
  <si>
    <t>6590/2025</t>
  </si>
  <si>
    <t>709/2025</t>
  </si>
  <si>
    <t>2025.004003</t>
  </si>
  <si>
    <t>Liquidação da NE nº 2025NE0000032 - Ref. prestação de serviços técnicos singulares de implantação de Programa de Integridade e Conformidade (CA 007/2024 - MP/PGJ) relativo a 11ª parcela, conforme NFS-e nº 6591 e documentos no SEI 2025.004007.</t>
  </si>
  <si>
    <t>6591/2025</t>
  </si>
  <si>
    <t>2025.004007</t>
  </si>
  <si>
    <t>PRODAM PROCESSAMENTO DE DADOS AMAZONAS S A</t>
  </si>
  <si>
    <t>Liquidação da NE nº 2024NE0000040 - Ref. serviço de execução do Sistema AJURI (CA 012/2021– MP/PGJ), referente ao mês de janeiro/2025, conforme NFS-nº 52030 e documentos no SEI 2025.003415.</t>
  </si>
  <si>
    <t>52030/2025</t>
  </si>
  <si>
    <t>2025.003415</t>
  </si>
  <si>
    <t>Liquidação da NE nº 2024NE0001301 - Ref. serviço de execução do Sistema AJURI (CA 012/2021– MP/PGJ), referente ao mês de janeiro/2025, conforme NFS-nº 52030 e documentos no SEI 2025.003415.</t>
  </si>
  <si>
    <t>713/2025</t>
  </si>
  <si>
    <t>Liquidação da NE nº 2025NE0000019 - Ref. serviço de execução do Sistema AJURI (CA 012/2021– MP/PGJ), referente ao mês de janeiro/2025, conforme NFS-nº 52030 e documentos no SEI 2025.003415.</t>
  </si>
  <si>
    <t>714/2025</t>
  </si>
  <si>
    <t>Liquidação da NE nº 2025NE0000314 - Prestação de serviço referente a aquisição de serviços de Buffet, conforme NF-e n° 714 e demais documentos no PI-SEI 2025.004403.</t>
  </si>
  <si>
    <t>787/2025</t>
  </si>
  <si>
    <t>106,7214/03/2025</t>
  </si>
  <si>
    <t>2025.004403</t>
  </si>
  <si>
    <t>CERRADO VIAGENS LTDA</t>
  </si>
  <si>
    <t>Liquidação da NE nº 2025NE0000016 "Ref. serviço de emissão de passagens aéreas (CA 019/2023 – MP/PGJ - 2° TA) relativo a JANEIRO/2025 conforme Fatura n° 10805 e documentos no PI-SEI 2025.002597.</t>
  </si>
  <si>
    <t>Fatura 10805/2025</t>
  </si>
  <si>
    <t>788/2025</t>
  </si>
  <si>
    <t>2025.002597</t>
  </si>
  <si>
    <t>Liquidação da NE nº 2024NE0001013 "Ref. serviço de emissão de passagens aéreas (CA 019/2023 – MP/PGJ - 2° TA) relativo a JANEIRO/2025 conforme Fatura n° 10805 e documentos no PI-SEI 2025.002597.</t>
  </si>
  <si>
    <t>789/2025</t>
  </si>
  <si>
    <t>JF ENGENHARIA E SERVICOS ESPECIALIZADOS LTDA</t>
  </si>
  <si>
    <t>Liquidação da NE nº 2025NE0000014 "- Ref. serviço de limpeza e conservação nas instalações da PGJ/AM (CA 010/2020-MP/PGJ) relativo a FEVEREIRO/2025, conforme NFS-nº 7482 e documentos no SEI 2025.005216.</t>
  </si>
  <si>
    <t>7482/2025</t>
  </si>
  <si>
    <t>790/2025</t>
  </si>
  <si>
    <t>2025.005216</t>
  </si>
  <si>
    <t>G REFRIGERAÇAO COM E SERV DE REFRIGERAÇAO LTDA  ME</t>
  </si>
  <si>
    <t>Liquidação da NE nº 2025NE0000008 "- Ref. serv. manutenção preventiva e corretiva no sistema de refrigeração (CA 025/2022 MP/PGJ  3º TA) relativo a FEVEREIRO/2025 conforme NFS-nº 3205 e documentos no SEI 2025.005027.</t>
  </si>
  <si>
    <t>3205/2025</t>
  </si>
  <si>
    <t>791/2025</t>
  </si>
  <si>
    <t>2025.005027</t>
  </si>
  <si>
    <t>OI S.A. - EM RECUPERACAO JUDICIAL</t>
  </si>
  <si>
    <t>Liquidação da NE nº 2024NE0002789 - Prestação de serviços de acesso dedicado à Internet com proteção Anti-DDoS (CA Nº 032/2021-MP/PGJ - 2º TA) referente a JANEIRO/2025, conforme Fatura nº 0300039375135 e documentos no SEI 2025.002220.</t>
  </si>
  <si>
    <t>Fatura nº 0300039375135</t>
  </si>
  <si>
    <t>815/2025</t>
  </si>
  <si>
    <t>2025.002220</t>
  </si>
  <si>
    <t>816/2025</t>
  </si>
  <si>
    <t>Liquidação da NE nº 2025NE0000024 "- Prestação de serviços de acesso dedicado à Internet com proteção Anti-DDoS (CA Nº 032/2021-MP/PGJ - 2º TA) referente a FEVEREIRO/2025, conforme Fatura nº 0300039377178 e documentos no SEI 2025.004555.</t>
  </si>
  <si>
    <t>Fatura nº 0300039377178</t>
  </si>
  <si>
    <t>817/2025</t>
  </si>
  <si>
    <t>2025.004555</t>
  </si>
  <si>
    <t>TELEFONICA BRASIL S.A.</t>
  </si>
  <si>
    <t>Liquidação da NE nº 2025NE0000015 "- Ref. prestação de Serviços Móvel Pessoal – SMP (CA 016/2023 - MP/PGJ 1º TA) relativo a FEVEREIRO/2025, conforme FATURA nº 0345991343 e documentos no SEI 2025.004845.</t>
  </si>
  <si>
    <t>Fatura nº 0345991343</t>
  </si>
  <si>
    <t>818/2025</t>
  </si>
  <si>
    <t>2025.004845</t>
  </si>
  <si>
    <t xml:space="preserve"> FUNDO DE MODERNIZACAO E REAPARELHAMENTO DO PODER JUDICIARIO ESTADUAL - FUNJEAM</t>
  </si>
  <si>
    <t>Liquidação da NE nº 2024NE0000092 - Ref. a uso de bem imóvel (C.O. 001/2021-TJ) relativo a FEVEREIRO/2025, conforme Atesto 37 e documentos no SEI 2025.004931.</t>
  </si>
  <si>
    <t>MEMORANDO nº 53/2025</t>
  </si>
  <si>
    <t>819/2025</t>
  </si>
  <si>
    <t>2025.004931</t>
  </si>
  <si>
    <t>2KS AGENCIA DIGITAL PUBLICIDADE LTDA</t>
  </si>
  <si>
    <t>Liquidação da NE nº 2025NE0000001 - Ref. à prestação de serviços de clipping digital e mailing (CA N° 019/2024 - MP/PGJ) relativo ao Período: 26/01/2025 à 26/02/2025, conforme NFS-e 572 e documentos do SEI 2025.004526.</t>
  </si>
  <si>
    <t>572/2025</t>
  </si>
  <si>
    <t>821/2025</t>
  </si>
  <si>
    <t>2025.004526</t>
  </si>
  <si>
    <t>MBM SEGURADORA S.A.</t>
  </si>
  <si>
    <t>Liquidação da NE nº 2024NE0001228 - Ref. serviço de seguro coletivo contra acidentes pessoais para Estagiários da PGJ/MPAM no período 10/12/24 a 09/01/25 (CA 007/2024 - MP/PGJ) conforme Fatura n° 0001/2025 e documentos no PI-SEI 2025.004483.</t>
  </si>
  <si>
    <t>Fatura n° 0001/2025</t>
  </si>
  <si>
    <t>823/2025</t>
  </si>
  <si>
    <t>2025.004483</t>
  </si>
  <si>
    <t>Liquidação da NE nº 2024NE0001228 - Ref. serviço de seguro coletivo contra acidentes pessoais para Estagiários da PGJ/MPAM no período 10/01/25 -  09/02/25 (CA 007/2024 - MP/PGJ) conforme Fatura n° 002/2025 e documentos no PI-SEI 2025.004484.</t>
  </si>
  <si>
    <t>Fatura n° 002/2025</t>
  </si>
  <si>
    <t>824/2025</t>
  </si>
  <si>
    <t>2025.004484</t>
  </si>
  <si>
    <t>EMPRESA BRASILEIRA DE CORREIOS E TELEGRAFOS</t>
  </si>
  <si>
    <t>Liquidação da NE nº 2025NE0000067 - Ref. serviços e venda de produtos postais (CA 035/2021/MP/PGJ) conforme Fatura nº 78015 e documentos no SEI 2025.005736.</t>
  </si>
  <si>
    <t>Fatura nº 78015</t>
  </si>
  <si>
    <t>826/2025</t>
  </si>
  <si>
    <t>2025.005736</t>
  </si>
  <si>
    <t>COMPANHIA HUMAITENSE DE AGUAS E SANEAMENTO BASICO</t>
  </si>
  <si>
    <t>Liquidação da NE nº 2024NE0000013 - Ref. fornecimento de água potável aos prédios das Promotorias de Justiça de Humaitá (CA 010/2021-MPAM/PGJ) relativo a JANEIRO/2025 conforme documentos no PI-SEI 2025.004254.</t>
  </si>
  <si>
    <t>Fatura Nº 250189920</t>
  </si>
  <si>
    <t>827/2025</t>
  </si>
  <si>
    <t>2025.004254</t>
  </si>
  <si>
    <t>SIDI SERVICOS DE COMUNICACAO LTDA</t>
  </si>
  <si>
    <t>Liquidação da NE nº 2025NE0000267 - Prestação  de serviços de provimento de circuitos terrestres de transmissão de dados contemplando o fornecimento de equipamentos, instalação, operação, manutenção e gerência proativa dos serviços contratados  referente a NOVEMBRO/2024, conforme NFS-e n° 23333 e documentos no SEI 2024.028184.</t>
  </si>
  <si>
    <t>23333/2025</t>
  </si>
  <si>
    <t>828/2025</t>
  </si>
  <si>
    <t>2024.028184</t>
  </si>
  <si>
    <t>MANAUS AMBIENTAL S A</t>
  </si>
  <si>
    <t>Fatura nº 299902/2025</t>
  </si>
  <si>
    <t>829/2025</t>
  </si>
  <si>
    <t>2025.004271</t>
  </si>
  <si>
    <t>Liquidação da NE nº 2025NE0000315 - Ref. a aquisição de serviços de Buffet, conforme NF-e n° 716 e documentos no SEI 2025.004625.</t>
  </si>
  <si>
    <t>716/2025</t>
  </si>
  <si>
    <t>873/2025</t>
  </si>
  <si>
    <t>2025.004625</t>
  </si>
  <si>
    <t>EYES NWHERE SISTEMAS INTELIGENTES DE IMAGEM LTDA</t>
  </si>
  <si>
    <t>Liquidação da NE nº 2024NE0002745 - Ref. a contração de serviços de acesso dedicado à internet (Anti-DDoS) (C.A.033/2021-MP/PGJ - 3º TA), ref. a DEZEMBRO/2024, conforme NF-nº 689  e demais documentos contidos no SEI 2025.004747.</t>
  </si>
  <si>
    <t>689/2025</t>
  </si>
  <si>
    <t>874/2025</t>
  </si>
  <si>
    <t>2025.004747</t>
  </si>
  <si>
    <t>Liquidação da NE nº 2025NE0000023 "- Ref. a contração de serviços de acesso dedicado à internet (Anti-DDoS) (C.A.033/2021-MP/PGJ - 3º TA), ref. a DEZEMBRO/2024, conforme NF-nº 689  e demais documentos contidos no SEI 2025.004747.</t>
  </si>
  <si>
    <t>875/2025</t>
  </si>
  <si>
    <t>Liquidação da NE nº 2025NE0000023 - Ref. a contração de serviços de acesso dedicado à internet (Anti-DDoS) (C.A.033/2021-MP/PGJ - 3º TA), ref. a JANEIRO/2025, conforme NF-nº 324 e demais documentos contidos no SEI 2025.002704.</t>
  </si>
  <si>
    <t>324/2025</t>
  </si>
  <si>
    <t>876/2025</t>
  </si>
  <si>
    <t>2025.002704</t>
  </si>
  <si>
    <t>AMAZONAS ENERGIA S.A</t>
  </si>
  <si>
    <t>Liquidação da NE nº 2025NE0000049 - Ref. serviço de fornecimento de energia elétrica dos Prédios Sede, Anexo Administrativo e Unidade da Belo Horizonte (CA 004/2024-MP/PGJ) relativo a FEVEREIRO/2025, conforme Fatura nº 869937.02/2025.00&amp;#8203; e documentos no SEI 2025.005309.</t>
  </si>
  <si>
    <t>Fatura nº 869937.02/2025</t>
  </si>
  <si>
    <t>880/2025</t>
  </si>
  <si>
    <t>2025.005309</t>
  </si>
  <si>
    <t>Liquidação da NE nº 2025NE0000013 "- Ref. ao pagamento da medição de prestação de serviço de manutenção corretiva (008/2021-MP/PGJ - 3T.A.), no período de JANEIRO/2025, conforme NF-nº 130 e demais documentos contidos no SEI 2025.005082.</t>
  </si>
  <si>
    <t>130/2025</t>
  </si>
  <si>
    <t>887/2025</t>
  </si>
  <si>
    <t>2025.005082</t>
  </si>
  <si>
    <t>Liquidação da NE nº 2025NE0000013 "- Ref. a serviço de manutenção preventiva e corretiva da ETE (CA N° 008/2021-MP/PGJ - 3º TA) ref à 10ª Medição no período de: 27/01/2025 a 27/02/2025, conforme NF-e n° 129 e documentos no SEI 2025.005031.</t>
  </si>
  <si>
    <t>129/2025</t>
  </si>
  <si>
    <t>888/2025</t>
  </si>
  <si>
    <t>2025.005031</t>
  </si>
  <si>
    <t>ECOSEGM E CONSULTORIA AMBIENTAL LTDA ME</t>
  </si>
  <si>
    <t>Liquidação da NE nº 2024NE0000016 - Ref. prestação de serviços de análises laboratoriais da qualidade dos efluentes da Estação de Tratamento de Esgotos – ETE (CA 003/2020-MP/PGJ - 4ºT.A.) relativo à 9ª (nona) medição, conforme NFS-e n° 4832 e documentos no SEI 2025.004903.</t>
  </si>
  <si>
    <t>4832/2025</t>
  </si>
  <si>
    <t>889/2025</t>
  </si>
  <si>
    <t>2025.004903</t>
  </si>
  <si>
    <t>Liquidação da NE nº 2024NE0001599 - Ref. serviço de fornecimento de energia elétrica nas  unidades consumidoras da Procuradoria-Geral de Justiça do Estado do Amazonas (CA 027/2024-MP/PGJ) relativo a FEVEREIRO/2025, conforme Fatura nº 869937.02/2025.01&amp;#8203; e documentos no SEI 2025.005580.</t>
  </si>
  <si>
    <t>Fatura nº 869937.02/2025.01</t>
  </si>
  <si>
    <t>890/2025</t>
  </si>
  <si>
    <t>2025.005580</t>
  </si>
  <si>
    <t>ALFAMA COM E SERVIÇOS LTDA</t>
  </si>
  <si>
    <t>Liquidação da NE nº 2025NE0000006 - Ref. prestação dos serviços continuados de desinsetização, desratização, descupinização e desalojamento, relativo a FEVEREIRO/2025 conforme NF-e n° 4175, e documentos no SEI 2025.005294.</t>
  </si>
  <si>
    <t>4175/2025</t>
  </si>
  <si>
    <t>906/2025</t>
  </si>
  <si>
    <t>2025.005294</t>
  </si>
  <si>
    <t>SOFTPLAN PLANEJAMENTO E SISTEMAS LTDA</t>
  </si>
  <si>
    <t>Liquidação da NE nº 2025NE0000227 - Ref. serviço de suporte de primeiro nível (CA 019/2021 - MP/PGJ), referente a dezembro/2024, conforme NFS-nº 794241 e documentos no SEI 2025.005225.</t>
  </si>
  <si>
    <t>794241/2025</t>
  </si>
  <si>
    <t>908/2025</t>
  </si>
  <si>
    <t>2025.005225</t>
  </si>
  <si>
    <t>Liquidação da NE nº 2025NE0000227 - Ref. a Prestação de Serviço de Garantia de Evolução Tecnológica e Funcional - GETF (CA N° 019/2021 - MP/PGJ) ref. a DEZEMBRO/2024, conf. NF-e n° 794240 e demais documentos no SEI 2025.005222</t>
  </si>
  <si>
    <t>794240/2025</t>
  </si>
  <si>
    <t>909/2025</t>
  </si>
  <si>
    <t>2025.005222</t>
  </si>
  <si>
    <t>Liquidação da NE nº 2025NE0000227 - Ref. a prestação de serviço de sustentação Sistema de Automação da Justiça - SAJ/MP (CA 019/2021 - MP/PGJ) relativo a DEZEMBRO/2024, conforme NFS-nº 794239 e documentos no SEI 2025.005220. Foi realizada a retenção de multa conforme despacho 84.</t>
  </si>
  <si>
    <t>794239/2025</t>
  </si>
  <si>
    <t>912/2025</t>
  </si>
  <si>
    <t>2025.005220</t>
  </si>
  <si>
    <t xml:space="preserve"> STAR GREEN GERADORES LTDA</t>
  </si>
  <si>
    <t>Liquidação da NE nº 2024NE0001725 - Ref. a serviço de manutenção prenventiva em grupo gerador (CA 005/2024 - MP/PGJ) ref a FEVEREIRO/2025 conforme NF-e n° 271 e documentos no PI-SEI 2025.005024.</t>
  </si>
  <si>
    <t>271/2025</t>
  </si>
  <si>
    <t>981/2025</t>
  </si>
  <si>
    <t>2025.005024</t>
  </si>
  <si>
    <t>LINK CARD ADMINISTRADORA DE BENEFICIOS EIRELI EPP</t>
  </si>
  <si>
    <t>Liquidação da NE nº 2025NE0000033 - Ref. prestação do serviços de abastecimentos (CA 001/2024-MP/PGJ), ref. a FEVEREIRO/2025 conforme NFS-e n° 9971 e documentos no PI-SEI 2025.004895.</t>
  </si>
  <si>
    <t>9971/2025</t>
  </si>
  <si>
    <t>982/2025</t>
  </si>
  <si>
    <t>2025.004895</t>
  </si>
  <si>
    <t>Liquidação da NE nº 2025NE0000018 - Referente a prestação de serviços de operação e manutenção de equipamentos de áudio e vídeo, ref. a FEVEREIRO/2025, conforme NF-nº 27 e demais documentos no SEI 2025.005448.</t>
  </si>
  <si>
    <t>27/2025</t>
  </si>
  <si>
    <t>983/2025</t>
  </si>
  <si>
    <t>2025.005448</t>
  </si>
  <si>
    <t>Liquidação da NE nº 2024NE0001228 "- Ref. serviço de seguro coletivo contra acidentes pessoais para Estagiários da PGJ/MPAM no período 110/02/25 à 09/03/25 (CA 007/2024 - MP/PGJ) conforme Fatura n° 003/2025 e documentos no PI-SEI 2025.006405.</t>
  </si>
  <si>
    <t>Fatura n° 003/2025</t>
  </si>
  <si>
    <t>984/2025</t>
  </si>
  <si>
    <t>2025.006405</t>
  </si>
  <si>
    <t xml:space="preserve"> PRODAM PROCESSAMENTO DE DADOS AMAZONAS S A</t>
  </si>
  <si>
    <t>Liquidação da NE nº 2025NE0000019 "- Ref. serviço de execução do Sistema AJURI (CA 012/2021– MP/PGJ), referente ao mês de FEVEREIRO/2025, conforme NFS-nº 52819 e documentos no SEI 2025.005672</t>
  </si>
  <si>
    <t>52819/2025</t>
  </si>
  <si>
    <t>985/2025</t>
  </si>
  <si>
    <t>2025.005672</t>
  </si>
  <si>
    <t>Liquidação da NE nº 2024NE0001174 - Ref. prestação de serviços sobre Infraestrutura, competencia: DEZEMBRO/2024 (CA 019/2021 - MP/PGJ) conforme NFS-nº 794242 e documentos no SEI 2025.005227</t>
  </si>
  <si>
    <t>794242/2025</t>
  </si>
  <si>
    <t>986/2025</t>
  </si>
  <si>
    <t>2025.005227</t>
  </si>
  <si>
    <t>Liquidação da NE nº 2024NE0002062 - Ref. prestação de serviços sobre Infraestrutura, competencia: DEZEMBRO/2024 (CA 019/2021 - MP/PGJ) conforme NFS-nº 794242 e documentos no SEI 2025.005227</t>
  </si>
  <si>
    <t>987/2025</t>
  </si>
  <si>
    <t>Liquidação da NE nº 2025NE0000230 - Ref. prestação de serviços sobre Infraestrutura, competencia: DEZEMBRO/2024 (CA 019/2021 - MP/PGJ) conforme NFS-nº 794242 e documentos no SEI 2025.005227</t>
  </si>
  <si>
    <t>988/2025</t>
  </si>
  <si>
    <t>LOGIC PRO SERVICOS DE TECNOLOGIA DA INFORMACAO LTDA</t>
  </si>
  <si>
    <t>Liquidação da NE nº 2025NE0000043 - Ref. serviço de conectividade ponto a ponto em fibra óptica (CA 008/2023-MP/PGJ - 1ºT.A), ref. a FEVEREIRO/2025, conforme NF-nº 48098 e documentos no PI-SEI 2025.004904.</t>
  </si>
  <si>
    <t>48098/2025</t>
  </si>
  <si>
    <t>990/2025</t>
  </si>
  <si>
    <t>2025.004904</t>
  </si>
  <si>
    <t>Liquidação da NE nº 2025NE0000023 - Ref. a serviço de acesso dedicado a internet (Anti-DDoS) (033/2021-MP/PGJ - 3ºT.A.) no mês de FEVEREIRO/2025, conforme NF-nº 700 e demais documentos no SEI 2025.004512</t>
  </si>
  <si>
    <t>700/2025</t>
  </si>
  <si>
    <t>991/2025</t>
  </si>
  <si>
    <t>2025.004512</t>
  </si>
  <si>
    <t>SERVICO AUTONOMO DE AGUA E ESGOTO DE ITACOATIARA</t>
  </si>
  <si>
    <t>Liquidação da NE nº 2024NE0000042 - Ref. serviços de fornecimento de água potável a sede da PGJ-AM Itacoatiara (CA 005/2022-MP/PGJ) relativo a MARÇO/2025, conforme FATURA nº 23074&amp;#8203; 03/2025 e documentos no SEI 2025.006215.</t>
  </si>
  <si>
    <t>Fatura nº 23074​ 03/2025</t>
  </si>
  <si>
    <t>994/2025</t>
  </si>
  <si>
    <t>2025.006215</t>
  </si>
  <si>
    <t>FIOS TECNOLOGIA DA INFORMACAO LTDA</t>
  </si>
  <si>
    <t>Liquidação da NE nº 2025NE0000035 - Prestação de Serviço Telefônico Fixo Comutado – STFC e Serviço de Comunicação Multimídia - SCM (CA 008/2024 - MP/PGJ) referente a FEVEREIRO/2025, conforme NFS-e n° 2209 documentos no PI-SEI 2025.005953.</t>
  </si>
  <si>
    <t>2209/2025</t>
  </si>
  <si>
    <t>995/2025</t>
  </si>
  <si>
    <t>2025.005953</t>
  </si>
  <si>
    <t>Liquidação da NE nº 2025NE0000035 "- Prestação de Serviço Telefônico Fixo Comutado – STFC e Serviço de Comunicação Multimídia - SCM (CA 008/2024 - MP/PGJ) referente a FEVEREIRO/2025, conforme NFS-e n° 2210 documentos no PI-SEI 2025.005953.</t>
  </si>
  <si>
    <t>2210/2025</t>
  </si>
  <si>
    <t>996/2025</t>
  </si>
  <si>
    <t>MÓDULO ENGENHARIA CONSULTORIA E GERENCIA PREDIAL LTDA</t>
  </si>
  <si>
    <t>Liquidação da NE nº 2024NE0000901 - Prestação de serviços de manutenção preventiva e corretiva de elevadores (CA 015/2023 - MP/PGJ) referente a FEVEREIRO/2025, conforme NF-e n° 36399 e documentos no PI-SEI 2025.006041</t>
  </si>
  <si>
    <t>36399/2025</t>
  </si>
  <si>
    <t>997/2025</t>
  </si>
  <si>
    <t>2025.006041</t>
  </si>
  <si>
    <t>Liquidação da NE nº 2025NE0000010 - Prestação de serviços de manutenção preventiva e corretiva de elevadores (CA 015/2023 - MP/PGJ) referente a FEVEREIRO/2025, conforme NF-e n° 36399 e documentos no PI-SEI 2025.006041</t>
  </si>
  <si>
    <t>998/2025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</si>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</sst>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2" quotePrefix="1" applyFont="1" applyBorder="1" applyAlignment="1" applyProtection="1">
      <alignment wrapText="1"/>
    </xf>
    <xf numFmtId="0" fontId="9" fillId="0" borderId="2" xfId="2" applyBorder="1" applyAlignment="1" applyProtection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2" xfId="2" applyBorder="1" applyAlignment="1" applyProtection="1">
      <alignment wrapText="1"/>
    </xf>
    <xf numFmtId="0" fontId="10" fillId="0" borderId="0" xfId="0" applyFont="1" applyAlignment="1">
      <alignment wrapText="1"/>
    </xf>
    <xf numFmtId="0" fontId="8" fillId="0" borderId="2" xfId="2" applyFont="1" applyBorder="1" applyAlignment="1" applyProtection="1">
      <alignment wrapText="1"/>
    </xf>
    <xf numFmtId="2" fontId="8" fillId="0" borderId="2" xfId="0" applyNumberFormat="1" applyFont="1" applyBorder="1" applyAlignment="1">
      <alignment horizontal="center" vertical="center"/>
    </xf>
    <xf numFmtId="0" fontId="9" fillId="0" borderId="2" xfId="2" applyBorder="1" applyAlignment="1">
      <alignment wrapText="1"/>
    </xf>
    <xf numFmtId="0" fontId="9" fillId="0" borderId="2" xfId="2" applyBorder="1" applyAlignment="1">
      <alignment horizontal="center" vertical="center" wrapText="1"/>
    </xf>
    <xf numFmtId="167" fontId="8" fillId="0" borderId="2" xfId="1" applyFont="1" applyBorder="1" applyAlignment="1" applyProtection="1">
      <alignment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7D7827F1-9A07-4401-97A9-88100B3385E1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314F76E0-C5F1-4CEF-A4B2-F630BAAF00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284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3.Mar&#231;o/3.ORDEM_CRONOL&#211;GICA_%20DE_%20PAGAMENTOS_MAR&#199;O.xlsx" TargetMode="External"/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7">
          <cell r="A27" t="str">
            <v>Data da última atualização: 01/04/2025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FATURA_0300039375135_2025_OI_5bbb1.pdf" TargetMode="External"/><Relationship Id="rId117" Type="http://schemas.openxmlformats.org/officeDocument/2006/relationships/hyperlink" Target="https://www.mpam.mp.br/images/CT_08-2024_-_MP-PGJ_976bb.pdf" TargetMode="External"/><Relationship Id="rId21" Type="http://schemas.openxmlformats.org/officeDocument/2006/relationships/hyperlink" Target="https://www.mpam.mp.br/images/NF_714_2025_QUALY_efdf8.pdf" TargetMode="External"/><Relationship Id="rId42" Type="http://schemas.openxmlformats.org/officeDocument/2006/relationships/hyperlink" Target="https://www.mpam.mp.br/images/FATURA_869937_02_2025_AMAZONAS_ENERGIA_ad50b.pdf" TargetMode="External"/><Relationship Id="rId47" Type="http://schemas.openxmlformats.org/officeDocument/2006/relationships/hyperlink" Target="https://www.mpam.mp.br/images/NFS_4175_2025_ALFAMA_c7dd0.pdf" TargetMode="External"/><Relationship Id="rId63" Type="http://schemas.openxmlformats.org/officeDocument/2006/relationships/hyperlink" Target="https://www.mpam.mp.br/images/NFS_2210_2025_FIOS_23b69.pdf" TargetMode="External"/><Relationship Id="rId68" Type="http://schemas.openxmlformats.org/officeDocument/2006/relationships/hyperlink" Target="https://www.mpam.mp.br/images/CT_26-2022_-_MP-PGJ_a5aaf.pdf" TargetMode="External"/><Relationship Id="rId84" Type="http://schemas.openxmlformats.org/officeDocument/2006/relationships/hyperlink" Target="https://www.mpam.mp.br/images/1%C2%BA_TA_ao_CT_016-2023_-_MP-PGJ_6e682.pdf" TargetMode="External"/><Relationship Id="rId89" Type="http://schemas.openxmlformats.org/officeDocument/2006/relationships/hyperlink" Target="https://www.mpam.mp.br/images/CT_n%C2%BA_035-2021-MP-PGJ_8bef6.pdf" TargetMode="External"/><Relationship Id="rId112" Type="http://schemas.openxmlformats.org/officeDocument/2006/relationships/hyperlink" Target="https://www.mpam.mp.br/images/3%C2%BA_TA_ao_CT_19-2021_-_MP-PGJ_cacc9.pdf" TargetMode="External"/><Relationship Id="rId16" Type="http://schemas.openxmlformats.org/officeDocument/2006/relationships/hyperlink" Target="https://www.mpam.mp.br/images/NFS_6590_2025_PIRONTI_747fb.pdf" TargetMode="External"/><Relationship Id="rId107" Type="http://schemas.openxmlformats.org/officeDocument/2006/relationships/hyperlink" Target="https://www.mpam.mp.br/images/CT_17-2024_-_MP-PGJ_5fa2a.pdf" TargetMode="External"/><Relationship Id="rId11" Type="http://schemas.openxmlformats.org/officeDocument/2006/relationships/hyperlink" Target="https://www.mpam.mp.br/images/NFS_21_2025_A_S_PINTO_35e09.pdf" TargetMode="External"/><Relationship Id="rId32" Type="http://schemas.openxmlformats.org/officeDocument/2006/relationships/hyperlink" Target="https://www.mpam.mp.br/images/FATURA_0001_2025_MBM_90dbc.pdf" TargetMode="External"/><Relationship Id="rId37" Type="http://schemas.openxmlformats.org/officeDocument/2006/relationships/hyperlink" Target="https://www.mpam.mp.br/images/FATURA_299902_2025_MANAUS_AMBIENTAL_e549c.pdf" TargetMode="External"/><Relationship Id="rId53" Type="http://schemas.openxmlformats.org/officeDocument/2006/relationships/hyperlink" Target="https://www.mpam.mp.br/images/NFS_27_2025_A_S_PINTO_8eb7c.pdf" TargetMode="External"/><Relationship Id="rId58" Type="http://schemas.openxmlformats.org/officeDocument/2006/relationships/hyperlink" Target="https://www.mpam.mp.br/images/NFS_794242_2025_SOFTPLAN_54c3e.pdf" TargetMode="External"/><Relationship Id="rId74" Type="http://schemas.openxmlformats.org/officeDocument/2006/relationships/hyperlink" Target="https://www.mpam.mp.br/images/CT_n%C2%BA_012-2021-MP-PGJ_df72d.pdf" TargetMode="External"/><Relationship Id="rId79" Type="http://schemas.openxmlformats.org/officeDocument/2006/relationships/hyperlink" Target="https://www.mpam.mp.br/images/CT_n%C2%BA_10-2020-MP-PGJ_d98a6.pdf" TargetMode="External"/><Relationship Id="rId102" Type="http://schemas.openxmlformats.org/officeDocument/2006/relationships/hyperlink" Target="https://www.mpam.mp.br/images/3%C2%BA_TA_ao_CT_19-2021_-_MP-PGJ_cacc9.pdf" TargetMode="External"/><Relationship Id="rId5" Type="http://schemas.openxmlformats.org/officeDocument/2006/relationships/hyperlink" Target="https://www.mpam.mp.br/images/FATURA_6264_01-2025_MANICORE_29a55.pdf" TargetMode="External"/><Relationship Id="rId90" Type="http://schemas.openxmlformats.org/officeDocument/2006/relationships/hyperlink" Target="https://www.mpam.mp.br/images/CC_N%C2%BA_010.2021_-_MP-PGJ_88af6.pdf" TargetMode="External"/><Relationship Id="rId95" Type="http://schemas.openxmlformats.org/officeDocument/2006/relationships/hyperlink" Target="https://www.mpam.mp.br/images/3%C2%BA_TA_ao_CT_n%C2%BA_033-2021_-_MP-PGJ_2f24b.pdf" TargetMode="External"/><Relationship Id="rId22" Type="http://schemas.openxmlformats.org/officeDocument/2006/relationships/hyperlink" Target="https://www.mpam.mp.br/images/FATURA_10805_2025_CERRADO_29960.pdf" TargetMode="External"/><Relationship Id="rId27" Type="http://schemas.openxmlformats.org/officeDocument/2006/relationships/hyperlink" Target="https://www.mpam.mp.br/images/FATURA_0300039375135_2025_OI_5bbb1.pdf" TargetMode="External"/><Relationship Id="rId43" Type="http://schemas.openxmlformats.org/officeDocument/2006/relationships/hyperlink" Target="https://www.mpam.mp.br/images/NFS_130_2025_CASA_NOVA_eb816.pdf" TargetMode="External"/><Relationship Id="rId48" Type="http://schemas.openxmlformats.org/officeDocument/2006/relationships/hyperlink" Target="https://www.mpam.mp.br/images/NFS_794241_2025_SOFTPLAN_a7610.pdf" TargetMode="External"/><Relationship Id="rId64" Type="http://schemas.openxmlformats.org/officeDocument/2006/relationships/hyperlink" Target="https://www.mpam.mp.br/images/NFS_36399_2025_M%C3%93DULO_411e5.pdf" TargetMode="External"/><Relationship Id="rId69" Type="http://schemas.openxmlformats.org/officeDocument/2006/relationships/hyperlink" Target="https://www.mpam.mp.br/images/CT_26-2022_-_MP-PGJ_a5aaf.pdf" TargetMode="External"/><Relationship Id="rId113" Type="http://schemas.openxmlformats.org/officeDocument/2006/relationships/hyperlink" Target="https://www.mpam.mp.br/images/1%C2%BA_TA_ao_CT_08-2023_-_MP-PGJ_b6d6d.pdf" TargetMode="External"/><Relationship Id="rId118" Type="http://schemas.openxmlformats.org/officeDocument/2006/relationships/hyperlink" Target="https://www.mpam.mp.br/images/CT_15-2023_-_MP-PGJ_777a8.pdf" TargetMode="External"/><Relationship Id="rId80" Type="http://schemas.openxmlformats.org/officeDocument/2006/relationships/hyperlink" Target="https://www.mpam.mp.br/images/3%C2%BA_TA_ao_CT_025-2022_-_MP-PGJ_0985d.pdf" TargetMode="External"/><Relationship Id="rId85" Type="http://schemas.openxmlformats.org/officeDocument/2006/relationships/hyperlink" Target="https://www.mpam.mp.br/images/CT_19-2024_-_MP-PGJ_419d8.pdf" TargetMode="External"/><Relationship Id="rId12" Type="http://schemas.openxmlformats.org/officeDocument/2006/relationships/hyperlink" Target="https://www.mpam.mp.br/images/FATURA_18_2025_PREVILEMOS_967a8.pdf" TargetMode="External"/><Relationship Id="rId17" Type="http://schemas.openxmlformats.org/officeDocument/2006/relationships/hyperlink" Target="https://www.mpam.mp.br/images/NFS_6591_2025_PIRONTI_b0cfa.pdf" TargetMode="External"/><Relationship Id="rId33" Type="http://schemas.openxmlformats.org/officeDocument/2006/relationships/hyperlink" Target="https://www.mpam.mp.br/images/FATURA_0002_2025_MBM_56a42.pdf" TargetMode="External"/><Relationship Id="rId38" Type="http://schemas.openxmlformats.org/officeDocument/2006/relationships/hyperlink" Target="https://www.mpam.mp.br/images/NF_716_2025_QUALY_dc3f6.pdf%5d" TargetMode="External"/><Relationship Id="rId59" Type="http://schemas.openxmlformats.org/officeDocument/2006/relationships/hyperlink" Target="https://www.mpam.mp.br/images/NFS_48098_2025_LOGIC_ba114.pdf" TargetMode="External"/><Relationship Id="rId103" Type="http://schemas.openxmlformats.org/officeDocument/2006/relationships/hyperlink" Target="https://www.mpam.mp.br/images/3%C2%BA_TA_ao_CT_19-2021_-_MP-PGJ_cacc9.pdf" TargetMode="External"/><Relationship Id="rId108" Type="http://schemas.openxmlformats.org/officeDocument/2006/relationships/hyperlink" Target="https://www.mpam.mp.br/images/CCT_n%C2%BA_07-2024-MP-PGJ_2d3d7.pdf%5d" TargetMode="External"/><Relationship Id="rId54" Type="http://schemas.openxmlformats.org/officeDocument/2006/relationships/hyperlink" Target="https://www.mpam.mp.br/images/FATURA_003_2025_MBM_bea07.pdf" TargetMode="External"/><Relationship Id="rId70" Type="http://schemas.openxmlformats.org/officeDocument/2006/relationships/hyperlink" Target="https://www.mpam.mp.br/images/CT_26-2022_-_MP-PGJ_a5aaf.pdf" TargetMode="External"/><Relationship Id="rId75" Type="http://schemas.openxmlformats.org/officeDocument/2006/relationships/hyperlink" Target="https://www.mpam.mp.br/images/CT_n%C2%BA_012-2021-MP-PGJ_df72d.pdf" TargetMode="External"/><Relationship Id="rId91" Type="http://schemas.openxmlformats.org/officeDocument/2006/relationships/hyperlink" Target="https://www.mpam.mp.br/images/CT_13-2024_-_MP-PGJ_95dae.pdf" TargetMode="External"/><Relationship Id="rId96" Type="http://schemas.openxmlformats.org/officeDocument/2006/relationships/hyperlink" Target="https://www.mpam.mp.br/images/CT_04-2024_-_MP-PGJ_9c22c.pdf" TargetMode="External"/><Relationship Id="rId1" Type="http://schemas.openxmlformats.org/officeDocument/2006/relationships/hyperlink" Target="https://www.mpam.mp.br/images/FATURA_6264_09_2024_MANICORE_ab183.pdf" TargetMode="External"/><Relationship Id="rId6" Type="http://schemas.openxmlformats.org/officeDocument/2006/relationships/hyperlink" Target="https://www.mpam.mp.br/images/NFS_82_2025_CASA_NOVA_8ec67.pdf" TargetMode="External"/><Relationship Id="rId23" Type="http://schemas.openxmlformats.org/officeDocument/2006/relationships/hyperlink" Target="https://www.mpam.mp.br/images/FATURA_10805_2025_CERRADO_29960.pdf" TargetMode="External"/><Relationship Id="rId28" Type="http://schemas.openxmlformats.org/officeDocument/2006/relationships/hyperlink" Target="https://www.mpam.mp.br/images/FATURA_0300039377178_2025_OI_f523f.pdf" TargetMode="External"/><Relationship Id="rId49" Type="http://schemas.openxmlformats.org/officeDocument/2006/relationships/hyperlink" Target="https://www.mpam.mp.br/images/NFS_794240_2025_SOFTPLAN_09d49.pdf" TargetMode="External"/><Relationship Id="rId114" Type="http://schemas.openxmlformats.org/officeDocument/2006/relationships/hyperlink" Target="https://www.mpam.mp.br/images/3%C2%BA_TA_ao_CT_n%C2%BA_033-2021_-_MP-PGJ_2f24b.pdf" TargetMode="External"/><Relationship Id="rId119" Type="http://schemas.openxmlformats.org/officeDocument/2006/relationships/hyperlink" Target="https://www.mpam.mp.br/images/CT_15-2023_-_MP-PGJ_777a8.pdf" TargetMode="External"/><Relationship Id="rId44" Type="http://schemas.openxmlformats.org/officeDocument/2006/relationships/hyperlink" Target="https://www.mpam.mp.br/images/NFS_129_2025_CASA_NOVA_56c5b.pdf" TargetMode="External"/><Relationship Id="rId60" Type="http://schemas.openxmlformats.org/officeDocument/2006/relationships/hyperlink" Target="https://www.mpam.mp.br/images/NFS_700_2025_EYES_NWHERE_ed41f.pdf" TargetMode="External"/><Relationship Id="rId65" Type="http://schemas.openxmlformats.org/officeDocument/2006/relationships/hyperlink" Target="https://www.mpam.mp.br/images/NFS_36399_2025_M%C3%93DULO_411e5.pdf" TargetMode="External"/><Relationship Id="rId81" Type="http://schemas.openxmlformats.org/officeDocument/2006/relationships/hyperlink" Target="https://www.mpam.mp.br/images/3%C2%BA_TA_ao_CT_032-2021_-_MP-PGJ_67e3e.pdf" TargetMode="External"/><Relationship Id="rId86" Type="http://schemas.openxmlformats.org/officeDocument/2006/relationships/hyperlink" Target="https://www.mpam.mp.br/images/CCT_n%C2%BA_07-2024-MP-PGJ_2d3d7.pdf" TargetMode="External"/><Relationship Id="rId4" Type="http://schemas.openxmlformats.org/officeDocument/2006/relationships/hyperlink" Target="https://www.mpam.mp.br/images/FATURA_6264_12_2024_MANICORE_3311b.pdf" TargetMode="External"/><Relationship Id="rId9" Type="http://schemas.openxmlformats.org/officeDocument/2006/relationships/hyperlink" Target="https://www.mpam.mp.br/images/NF_607388_2025_EDITORA_8f501.pdf%5d" TargetMode="External"/><Relationship Id="rId13" Type="http://schemas.openxmlformats.org/officeDocument/2006/relationships/hyperlink" Target="https://www.mpam.mp.br/images/NF_712_2025_QUALY_3a59b.pdf" TargetMode="External"/><Relationship Id="rId18" Type="http://schemas.openxmlformats.org/officeDocument/2006/relationships/hyperlink" Target="https://www.mpam.mp.br/images/NFS_52030_2025_PRODAM_c5002.pdf" TargetMode="External"/><Relationship Id="rId39" Type="http://schemas.openxmlformats.org/officeDocument/2006/relationships/hyperlink" Target="https://www.mpam.mp.br/images/NFS_689_2025_EYES_159b4.pdf" TargetMode="External"/><Relationship Id="rId109" Type="http://schemas.openxmlformats.org/officeDocument/2006/relationships/hyperlink" Target="https://www.mpam.mp.br/images/3%C2%BA_TA_ao_CT_012-2021_-_MP-PGJ_f3585.pdf" TargetMode="External"/><Relationship Id="rId34" Type="http://schemas.openxmlformats.org/officeDocument/2006/relationships/hyperlink" Target="https://www.mpam.mp.br/images/FATURA_78015_2025_CORREIOS_1fce8.pdf" TargetMode="External"/><Relationship Id="rId50" Type="http://schemas.openxmlformats.org/officeDocument/2006/relationships/hyperlink" Target="https://www.mpam.mp.br/images/NFS_794239_2025_SOFTPLAN_23a24.pdf" TargetMode="External"/><Relationship Id="rId55" Type="http://schemas.openxmlformats.org/officeDocument/2006/relationships/hyperlink" Target="https://www.mpam.mp.br/images/NFS_52819_2025_PRODAM_203bb.pdf" TargetMode="External"/><Relationship Id="rId76" Type="http://schemas.openxmlformats.org/officeDocument/2006/relationships/hyperlink" Target="https://www.mpam.mp.br/images/CT_n%C2%BA_012-2021-MP-PGJ_df72d.pdf" TargetMode="External"/><Relationship Id="rId97" Type="http://schemas.openxmlformats.org/officeDocument/2006/relationships/hyperlink" Target="https://www.mpam.mp.br/images/3%C2%BA_TA_ao_CT_008-2021_-_MP-PGJ_56dd6.pdf" TargetMode="External"/><Relationship Id="rId104" Type="http://schemas.openxmlformats.org/officeDocument/2006/relationships/hyperlink" Target="https://www.mpam.mp.br/images/3%C2%BA_TA_ao_CT_19-2021_-_MP-PGJ_cacc9.pdf" TargetMode="External"/><Relationship Id="rId120" Type="http://schemas.openxmlformats.org/officeDocument/2006/relationships/hyperlink" Target="https://www.mpam.mp.br/images/CT_17-2024_-_MP-PGJ_5fa2a.pdf" TargetMode="External"/><Relationship Id="rId7" Type="http://schemas.openxmlformats.org/officeDocument/2006/relationships/hyperlink" Target="https://www.mpam.mp.br/images/NF_604555_2025_EDITORA_d1624.pdf" TargetMode="External"/><Relationship Id="rId71" Type="http://schemas.openxmlformats.org/officeDocument/2006/relationships/hyperlink" Target="https://www.mpam.mp.br/images/Carta_Contrato_n%C2%BA_07-PGJ_-_MP-PGJ_7e36e.pdf" TargetMode="External"/><Relationship Id="rId92" Type="http://schemas.openxmlformats.org/officeDocument/2006/relationships/hyperlink" Target="https://www.mpam.mp.br/images/Contratos/2023/Carta_Contrato/CCT_n%C2%BA_06-MP-PGJ_2a292.pdf" TargetMode="External"/><Relationship Id="rId2" Type="http://schemas.openxmlformats.org/officeDocument/2006/relationships/hyperlink" Target="https://www.mpam.mp.br/images/FATURA_6264_10_2024_MANICORE_d65da.pdf" TargetMode="External"/><Relationship Id="rId29" Type="http://schemas.openxmlformats.org/officeDocument/2006/relationships/hyperlink" Target="https://www.mpam.mp.br/images/FATURA_0345991343_2025_TELEFONICA_72292.pdf" TargetMode="External"/><Relationship Id="rId24" Type="http://schemas.openxmlformats.org/officeDocument/2006/relationships/hyperlink" Target="https://www.mpam.mp.br/images/NFS_7482_2025_JF_ENGENHARIA_85e36.pdf" TargetMode="External"/><Relationship Id="rId40" Type="http://schemas.openxmlformats.org/officeDocument/2006/relationships/hyperlink" Target="https://www.mpam.mp.br/images/NFS_689_2025_EYES_159b4.pdf" TargetMode="External"/><Relationship Id="rId45" Type="http://schemas.openxmlformats.org/officeDocument/2006/relationships/hyperlink" Target="https://www.mpam.mp.br/images/NFS_4832_2025_ECOSEGM_e56d4.pdf" TargetMode="External"/><Relationship Id="rId66" Type="http://schemas.openxmlformats.org/officeDocument/2006/relationships/hyperlink" Target="https://www.mpam.mp.br/images/3%C2%BA_TA_ao_CT_008-2021_-_MP-PGJ_56dd6.pdf" TargetMode="External"/><Relationship Id="rId87" Type="http://schemas.openxmlformats.org/officeDocument/2006/relationships/hyperlink" Target="https://www.mpam.mp.br/images/CCT_n%C2%BA_07-2024-MP-PGJ_2d3d7.pdf" TargetMode="External"/><Relationship Id="rId110" Type="http://schemas.openxmlformats.org/officeDocument/2006/relationships/hyperlink" Target="https://www.mpam.mp.br/images/3%C2%BA_TA_ao_CT_19-2021_-_MP-PGJ_cacc9.pdf" TargetMode="External"/><Relationship Id="rId115" Type="http://schemas.openxmlformats.org/officeDocument/2006/relationships/hyperlink" Target="https://www.mpam.mp.br/images/Contratos/2022/Carta_Contrato/CC_05-2022_MP_-_PGJ_596f4.pdf" TargetMode="External"/><Relationship Id="rId61" Type="http://schemas.openxmlformats.org/officeDocument/2006/relationships/hyperlink" Target="https://www.mpam.mp.br/images/FATURA_23074_03_2025_SAAE_c52e5.pdf" TargetMode="External"/><Relationship Id="rId82" Type="http://schemas.openxmlformats.org/officeDocument/2006/relationships/hyperlink" Target="https://www.mpam.mp.br/images/3%C2%BA_TA_ao_CT_032-2021_-_MP-PGJ_67e3e.pdf" TargetMode="External"/><Relationship Id="rId19" Type="http://schemas.openxmlformats.org/officeDocument/2006/relationships/hyperlink" Target="https://www.mpam.mp.br/images/NFS_52030_2025_PRODAM_c5002.pdf" TargetMode="External"/><Relationship Id="rId14" Type="http://schemas.openxmlformats.org/officeDocument/2006/relationships/hyperlink" Target="https://www.mpam.mp.br/images/NF_711_2025_QUALY_832dc.pdf" TargetMode="External"/><Relationship Id="rId30" Type="http://schemas.openxmlformats.org/officeDocument/2006/relationships/hyperlink" Target="https://www.mpam.mp.br/images/MEMORANDO_53_2025_TJ_c9bd0.pdf" TargetMode="External"/><Relationship Id="rId35" Type="http://schemas.openxmlformats.org/officeDocument/2006/relationships/hyperlink" Target="https://www.mpam.mp.br/images/FATURA_250189920_2025_COHASB_65cef.pdf" TargetMode="External"/><Relationship Id="rId56" Type="http://schemas.openxmlformats.org/officeDocument/2006/relationships/hyperlink" Target="https://www.mpam.mp.br/images/NFS_794242_2025_SOFTPLAN_54c3e.pdf" TargetMode="External"/><Relationship Id="rId77" Type="http://schemas.openxmlformats.org/officeDocument/2006/relationships/hyperlink" Target="https://www.mpam.mp.br/images/2%C2%BA_TA_ao_CT_19-2023_-_MP-PGJ_ca9e3.pdf" TargetMode="External"/><Relationship Id="rId100" Type="http://schemas.openxmlformats.org/officeDocument/2006/relationships/hyperlink" Target="https://www.mpam.mp.br/images/CT_27-2024_-_MP-PGJ_e0a09.pdf" TargetMode="External"/><Relationship Id="rId105" Type="http://schemas.openxmlformats.org/officeDocument/2006/relationships/hyperlink" Target="https://www.mpam.mp.br/images/CT_05-2024_-_MP-PGJ_3adfc.pdf" TargetMode="External"/><Relationship Id="rId8" Type="http://schemas.openxmlformats.org/officeDocument/2006/relationships/hyperlink" Target="https://www.mpam.mp.br/images/NF_604572_2025_EDITORA_82aac.pdf" TargetMode="External"/><Relationship Id="rId51" Type="http://schemas.openxmlformats.org/officeDocument/2006/relationships/hyperlink" Target="https://www.mpam.mp.br/images/NFS_271_2025_STAR_GREEN_78a55.pdf" TargetMode="External"/><Relationship Id="rId72" Type="http://schemas.openxmlformats.org/officeDocument/2006/relationships/hyperlink" Target="https://www.mpam.mp.br/images/CT_07-2024_-_MP-PGJ_aa585.pdf" TargetMode="External"/><Relationship Id="rId93" Type="http://schemas.openxmlformats.org/officeDocument/2006/relationships/hyperlink" Target="https://www.mpam.mp.br/images/3%C2%BA_TA_ao_CT_n%C2%BA_033-2021_-_MP-PGJ_2f24b.pdf" TargetMode="External"/><Relationship Id="rId98" Type="http://schemas.openxmlformats.org/officeDocument/2006/relationships/hyperlink" Target="https://www.mpam.mp.br/images/3%C2%BA_TA_ao_CT_008-2021_-_MP-PGJ_56dd6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FATURA_6264_11_2024_MANICORE_4c14a.pdf" TargetMode="External"/><Relationship Id="rId25" Type="http://schemas.openxmlformats.org/officeDocument/2006/relationships/hyperlink" Target="https://www.mpam.mp.br/images/NFS_3205_2025_G_REFRIGERA%C3%87%C3%83O_e0095.pdf" TargetMode="External"/><Relationship Id="rId46" Type="http://schemas.openxmlformats.org/officeDocument/2006/relationships/hyperlink" Target="https://www.mpam.mp.br/images/FATURA_869937_02_2025_01_AMAZONAS_ENERGIA_8d93d.pdf" TargetMode="External"/><Relationship Id="rId67" Type="http://schemas.openxmlformats.org/officeDocument/2006/relationships/hyperlink" Target="https://www.mpam.mp.br/images/CT_26-2022_-_MP-PGJ_a5aaf.pdf" TargetMode="External"/><Relationship Id="rId116" Type="http://schemas.openxmlformats.org/officeDocument/2006/relationships/hyperlink" Target="https://www.mpam.mp.br/images/CT_08-2024_-_MP-PGJ_976bb.pdf" TargetMode="External"/><Relationship Id="rId20" Type="http://schemas.openxmlformats.org/officeDocument/2006/relationships/hyperlink" Target="https://www.mpam.mp.br/images/NFS_52030_2025_PRODAM_c5002.pdf" TargetMode="External"/><Relationship Id="rId41" Type="http://schemas.openxmlformats.org/officeDocument/2006/relationships/hyperlink" Target="https://www.mpam.mp.br/images/NFS_324_2025_EYES_25606.pdf" TargetMode="External"/><Relationship Id="rId62" Type="http://schemas.openxmlformats.org/officeDocument/2006/relationships/hyperlink" Target="https://www.mpam.mp.br/images/NFS_2209_2025_FIOS_c8b4e.pdf" TargetMode="External"/><Relationship Id="rId83" Type="http://schemas.openxmlformats.org/officeDocument/2006/relationships/hyperlink" Target="https://www.mpam.mp.br/images/3%C2%BA_TA_ao_CT_032-2021_-_MP-PGJ_67e3e.pdf" TargetMode="External"/><Relationship Id="rId88" Type="http://schemas.openxmlformats.org/officeDocument/2006/relationships/hyperlink" Target="https://www.mpam.mp.br/images/Contratos/2021/CONVENIOS/Termo_de_Cess%C3%A3o_Onerosa_de_Uso_n%C2%BA_001_2021_TJ_8e094.pdf" TargetMode="External"/><Relationship Id="rId111" Type="http://schemas.openxmlformats.org/officeDocument/2006/relationships/hyperlink" Target="https://www.mpam.mp.br/images/3%C2%BA_TA_ao_CT_19-2021_-_MP-PGJ_cacc9.pdf" TargetMode="External"/><Relationship Id="rId15" Type="http://schemas.openxmlformats.org/officeDocument/2006/relationships/hyperlink" Target="https://www.mpam.mp.br/images/NF_710_2025_QUALY_53905.pdf" TargetMode="External"/><Relationship Id="rId36" Type="http://schemas.openxmlformats.org/officeDocument/2006/relationships/hyperlink" Target="https://www.mpam.mp.br/images/NFS_23333_2025_SIDI_e3cf4.pdf" TargetMode="External"/><Relationship Id="rId57" Type="http://schemas.openxmlformats.org/officeDocument/2006/relationships/hyperlink" Target="https://www.mpam.mp.br/images/NFS_794242_2025_SOFTPLAN_54c3e.pdf" TargetMode="External"/><Relationship Id="rId106" Type="http://schemas.openxmlformats.org/officeDocument/2006/relationships/hyperlink" Target="https://www.mpam.mp.br/images/CT_01-2024_-_MP-PGJ_ac2a1.pdf" TargetMode="External"/><Relationship Id="rId10" Type="http://schemas.openxmlformats.org/officeDocument/2006/relationships/hyperlink" Target="https://www.mpam.mp.br/images/NF_607430_2025_EDITORA_2c8b9.pdf" TargetMode="External"/><Relationship Id="rId31" Type="http://schemas.openxmlformats.org/officeDocument/2006/relationships/hyperlink" Target="https://www.mpam.mp.br/images/NFS_572_2025_2KS_941fb.pdf" TargetMode="External"/><Relationship Id="rId52" Type="http://schemas.openxmlformats.org/officeDocument/2006/relationships/hyperlink" Target="https://www.mpam.mp.br/images/NFS_9971_2025_LINK_CARD_9a233.pdf" TargetMode="External"/><Relationship Id="rId73" Type="http://schemas.openxmlformats.org/officeDocument/2006/relationships/hyperlink" Target="https://www.mpam.mp.br/images/CT_07-2024_-_MP-PGJ_aa585.pdf" TargetMode="External"/><Relationship Id="rId78" Type="http://schemas.openxmlformats.org/officeDocument/2006/relationships/hyperlink" Target="https://www.mpam.mp.br/images/2%C2%BA_TA_ao_CT_19-2023_-_MP-PGJ_ca9e3.pdf" TargetMode="External"/><Relationship Id="rId94" Type="http://schemas.openxmlformats.org/officeDocument/2006/relationships/hyperlink" Target="https://www.mpam.mp.br/images/3%C2%BA_TA_ao_CT_n%C2%BA_033-2021_-_MP-PGJ_2f24b.pdf" TargetMode="External"/><Relationship Id="rId99" Type="http://schemas.openxmlformats.org/officeDocument/2006/relationships/hyperlink" Target="https://www.mpam.mp.br/images/4%C2%BA_TA_ao_CCT_03-2020_-_MP-PGJ_3a82b.pdf" TargetMode="External"/><Relationship Id="rId101" Type="http://schemas.openxmlformats.org/officeDocument/2006/relationships/hyperlink" Target="https://www.mpam.mp.br/images/1%C2%BA_TA_ao_CT_024-2023-_MP_-_PGJ_5975b.pdf" TargetMode="External"/><Relationship Id="rId1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6D7C-867F-409F-B68D-D45A023C1898}">
  <dimension ref="A1:O140"/>
  <sheetViews>
    <sheetView tabSelected="1" zoomScale="85" zoomScaleNormal="85" zoomScaleSheetLayoutView="80" workbookViewId="0">
      <selection activeCell="D11" sqref="D11"/>
    </sheetView>
  </sheetViews>
  <sheetFormatPr defaultRowHeight="15"/>
  <cols>
    <col min="1" max="1" width="13.7109375" customWidth="1"/>
    <col min="2" max="2" width="9.7109375" bestFit="1" customWidth="1"/>
    <col min="3" max="3" width="17.7109375" customWidth="1"/>
    <col min="4" max="4" width="45.28515625" customWidth="1"/>
    <col min="5" max="5" width="29.5703125" style="2" customWidth="1"/>
    <col min="6" max="6" width="17.140625" style="3" customWidth="1"/>
    <col min="7" max="7" width="17.140625" customWidth="1"/>
    <col min="8" max="8" width="9" hidden="1" customWidth="1"/>
    <col min="9" max="9" width="14.5703125" hidden="1" customWidth="1"/>
    <col min="10" max="10" width="17" bestFit="1" customWidth="1"/>
    <col min="11" max="11" width="17.42578125" customWidth="1"/>
    <col min="12" max="12" width="14.42578125" bestFit="1" customWidth="1"/>
    <col min="13" max="13" width="13.28515625" customWidth="1"/>
    <col min="14" max="14" width="14.42578125" customWidth="1"/>
    <col min="15" max="15" width="12.7109375" bestFit="1" customWidth="1"/>
    <col min="16" max="16" width="10.85546875" bestFit="1" customWidth="1"/>
    <col min="17" max="17" width="10.5703125" bestFit="1" customWidth="1"/>
  </cols>
  <sheetData>
    <row r="1" spans="1:15" ht="77.099999999999994" customHeight="1">
      <c r="C1" s="1"/>
      <c r="D1" s="1"/>
      <c r="G1" s="4"/>
      <c r="H1" s="4"/>
      <c r="I1" s="4"/>
      <c r="J1" s="1"/>
    </row>
    <row r="2" spans="1:15" ht="18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20.25" customHeight="1">
      <c r="A3" s="6" t="s">
        <v>1</v>
      </c>
      <c r="B3" s="6"/>
      <c r="C3" s="6"/>
      <c r="D3" s="6"/>
      <c r="E3" s="6"/>
      <c r="G3" s="4"/>
      <c r="H3" s="4"/>
      <c r="I3" s="4"/>
      <c r="J3" s="1"/>
    </row>
    <row r="4" spans="1:15" ht="15" customHeight="1"/>
    <row r="5" spans="1:15" ht="18" customHeight="1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5" ht="31.5" customHeight="1">
      <c r="A6" s="8" t="s">
        <v>3</v>
      </c>
      <c r="B6" s="8" t="s">
        <v>4</v>
      </c>
      <c r="C6" s="9" t="s">
        <v>5</v>
      </c>
      <c r="D6" s="9" t="s">
        <v>6</v>
      </c>
      <c r="E6" s="8" t="s">
        <v>7</v>
      </c>
      <c r="F6" s="8" t="s">
        <v>8</v>
      </c>
      <c r="G6" s="8" t="s">
        <v>9</v>
      </c>
      <c r="H6" s="10" t="s">
        <v>10</v>
      </c>
      <c r="I6" s="10" t="s">
        <v>11</v>
      </c>
      <c r="J6" s="9" t="s">
        <v>12</v>
      </c>
      <c r="K6" s="9" t="s">
        <v>13</v>
      </c>
      <c r="L6" s="9" t="s">
        <v>14</v>
      </c>
      <c r="M6" s="9" t="s">
        <v>15</v>
      </c>
    </row>
    <row r="7" spans="1:15" s="20" customFormat="1" ht="105">
      <c r="A7" s="11" t="s">
        <v>16</v>
      </c>
      <c r="B7" s="12">
        <v>1</v>
      </c>
      <c r="C7" s="12">
        <v>4197166000109</v>
      </c>
      <c r="D7" s="13" t="s">
        <v>17</v>
      </c>
      <c r="E7" s="14" t="s">
        <v>18</v>
      </c>
      <c r="F7" s="15" t="s">
        <v>19</v>
      </c>
      <c r="G7" s="16">
        <v>45716</v>
      </c>
      <c r="H7" s="17" t="s">
        <v>20</v>
      </c>
      <c r="I7" s="18">
        <v>101.7</v>
      </c>
      <c r="J7" s="19">
        <v>45728</v>
      </c>
      <c r="K7" s="13" t="s">
        <v>21</v>
      </c>
      <c r="L7" s="18">
        <v>101.7</v>
      </c>
      <c r="M7" s="17" t="s">
        <v>22</v>
      </c>
    </row>
    <row r="8" spans="1:15" s="20" customFormat="1" ht="105">
      <c r="A8" s="11" t="s">
        <v>16</v>
      </c>
      <c r="B8" s="12">
        <v>2</v>
      </c>
      <c r="C8" s="12">
        <v>4197166000109</v>
      </c>
      <c r="D8" s="13" t="s">
        <v>17</v>
      </c>
      <c r="E8" s="14" t="s">
        <v>23</v>
      </c>
      <c r="F8" s="15" t="s">
        <v>24</v>
      </c>
      <c r="G8" s="16">
        <v>45716</v>
      </c>
      <c r="H8" s="17" t="s">
        <v>25</v>
      </c>
      <c r="I8" s="18">
        <v>107.42</v>
      </c>
      <c r="J8" s="19">
        <v>45728</v>
      </c>
      <c r="K8" s="13" t="s">
        <v>21</v>
      </c>
      <c r="L8" s="18">
        <v>107.42</v>
      </c>
      <c r="M8" s="17" t="s">
        <v>22</v>
      </c>
    </row>
    <row r="9" spans="1:15" s="20" customFormat="1" ht="105">
      <c r="A9" s="11" t="s">
        <v>16</v>
      </c>
      <c r="B9" s="12">
        <v>3</v>
      </c>
      <c r="C9" s="12">
        <v>4197166000109</v>
      </c>
      <c r="D9" s="13" t="s">
        <v>17</v>
      </c>
      <c r="E9" s="14" t="s">
        <v>26</v>
      </c>
      <c r="F9" s="15" t="s">
        <v>27</v>
      </c>
      <c r="G9" s="16">
        <v>45716</v>
      </c>
      <c r="H9" s="17" t="s">
        <v>28</v>
      </c>
      <c r="I9" s="18">
        <v>101.7</v>
      </c>
      <c r="J9" s="19">
        <v>45728</v>
      </c>
      <c r="K9" s="13" t="s">
        <v>21</v>
      </c>
      <c r="L9" s="18">
        <v>101.7</v>
      </c>
      <c r="M9" s="17" t="s">
        <v>22</v>
      </c>
    </row>
    <row r="10" spans="1:15" s="20" customFormat="1" ht="105">
      <c r="A10" s="11" t="s">
        <v>16</v>
      </c>
      <c r="B10" s="12">
        <v>4</v>
      </c>
      <c r="C10" s="12">
        <v>4197166000109</v>
      </c>
      <c r="D10" s="13" t="s">
        <v>17</v>
      </c>
      <c r="E10" s="14" t="s">
        <v>29</v>
      </c>
      <c r="F10" s="15" t="s">
        <v>30</v>
      </c>
      <c r="G10" s="16">
        <v>45716</v>
      </c>
      <c r="H10" s="17" t="s">
        <v>31</v>
      </c>
      <c r="I10" s="18">
        <v>101.7</v>
      </c>
      <c r="J10" s="19">
        <v>45728</v>
      </c>
      <c r="K10" s="13" t="s">
        <v>21</v>
      </c>
      <c r="L10" s="18">
        <v>101.7</v>
      </c>
      <c r="M10" s="17" t="s">
        <v>22</v>
      </c>
    </row>
    <row r="11" spans="1:15" s="20" customFormat="1" ht="105">
      <c r="A11" s="11" t="s">
        <v>16</v>
      </c>
      <c r="B11" s="12">
        <v>5</v>
      </c>
      <c r="C11" s="12">
        <v>4197166000109</v>
      </c>
      <c r="D11" s="13" t="s">
        <v>17</v>
      </c>
      <c r="E11" s="14" t="s">
        <v>32</v>
      </c>
      <c r="F11" s="15" t="s">
        <v>33</v>
      </c>
      <c r="G11" s="16">
        <v>45716</v>
      </c>
      <c r="H11" s="17" t="s">
        <v>34</v>
      </c>
      <c r="I11" s="18">
        <v>101.7</v>
      </c>
      <c r="J11" s="19">
        <v>45728</v>
      </c>
      <c r="K11" s="13" t="s">
        <v>21</v>
      </c>
      <c r="L11" s="18">
        <v>101.7</v>
      </c>
      <c r="M11" s="17" t="s">
        <v>22</v>
      </c>
    </row>
    <row r="12" spans="1:15" s="20" customFormat="1" ht="150">
      <c r="A12" s="11" t="s">
        <v>35</v>
      </c>
      <c r="B12" s="12">
        <v>6</v>
      </c>
      <c r="C12" s="12">
        <v>12715889000172</v>
      </c>
      <c r="D12" s="13" t="s">
        <v>36</v>
      </c>
      <c r="E12" s="21" t="s">
        <v>37</v>
      </c>
      <c r="F12" s="15" t="s">
        <v>38</v>
      </c>
      <c r="G12" s="16">
        <v>45727</v>
      </c>
      <c r="H12" s="17" t="s">
        <v>39</v>
      </c>
      <c r="I12" s="18">
        <v>4589.45</v>
      </c>
      <c r="J12" s="19">
        <v>45728</v>
      </c>
      <c r="K12" s="13" t="s">
        <v>21</v>
      </c>
      <c r="L12" s="18">
        <f>4359.98+229.47</f>
        <v>4589.45</v>
      </c>
      <c r="M12" s="17" t="s">
        <v>40</v>
      </c>
    </row>
    <row r="13" spans="1:15" s="20" customFormat="1" ht="139.5" customHeight="1">
      <c r="A13" s="11" t="s">
        <v>35</v>
      </c>
      <c r="B13" s="12">
        <v>7</v>
      </c>
      <c r="C13" s="12">
        <v>60501293000112</v>
      </c>
      <c r="D13" s="13" t="s">
        <v>41</v>
      </c>
      <c r="E13" s="21" t="s">
        <v>42</v>
      </c>
      <c r="F13" s="15" t="s">
        <v>43</v>
      </c>
      <c r="G13" s="16">
        <v>45727</v>
      </c>
      <c r="H13" s="17" t="s">
        <v>44</v>
      </c>
      <c r="I13" s="18">
        <v>2873.69</v>
      </c>
      <c r="J13" s="19">
        <v>45741</v>
      </c>
      <c r="K13" s="13" t="s">
        <v>45</v>
      </c>
      <c r="L13" s="18">
        <f>34.49+2839.2</f>
        <v>2873.6899999999996</v>
      </c>
      <c r="M13" s="17" t="s">
        <v>46</v>
      </c>
      <c r="O13" s="22"/>
    </row>
    <row r="14" spans="1:15" s="20" customFormat="1" ht="134.25" customHeight="1">
      <c r="A14" s="11" t="s">
        <v>35</v>
      </c>
      <c r="B14" s="12">
        <v>8</v>
      </c>
      <c r="C14" s="12">
        <v>60501293000112</v>
      </c>
      <c r="D14" s="13" t="s">
        <v>41</v>
      </c>
      <c r="E14" s="21" t="s">
        <v>47</v>
      </c>
      <c r="F14" s="15" t="s">
        <v>48</v>
      </c>
      <c r="G14" s="16">
        <v>45727</v>
      </c>
      <c r="H14" s="17" t="s">
        <v>49</v>
      </c>
      <c r="I14" s="18">
        <v>3158.12</v>
      </c>
      <c r="J14" s="19">
        <v>45741</v>
      </c>
      <c r="K14" s="13" t="s">
        <v>45</v>
      </c>
      <c r="L14" s="18">
        <f>37.9+3120.22</f>
        <v>3158.12</v>
      </c>
      <c r="M14" s="17" t="s">
        <v>46</v>
      </c>
      <c r="O14" s="22"/>
    </row>
    <row r="15" spans="1:15" s="20" customFormat="1" ht="150">
      <c r="A15" s="11" t="s">
        <v>35</v>
      </c>
      <c r="B15" s="12">
        <v>9</v>
      </c>
      <c r="C15" s="12">
        <v>60501293000112</v>
      </c>
      <c r="D15" s="13" t="s">
        <v>41</v>
      </c>
      <c r="E15" s="21" t="s">
        <v>50</v>
      </c>
      <c r="F15" s="15" t="s">
        <v>51</v>
      </c>
      <c r="G15" s="16">
        <v>45727</v>
      </c>
      <c r="H15" s="17" t="s">
        <v>52</v>
      </c>
      <c r="I15" s="18">
        <v>2873.69</v>
      </c>
      <c r="J15" s="19">
        <v>45741</v>
      </c>
      <c r="K15" s="13" t="s">
        <v>45</v>
      </c>
      <c r="L15" s="18">
        <f>34.49+2839.2</f>
        <v>2873.6899999999996</v>
      </c>
      <c r="M15" s="17" t="s">
        <v>53</v>
      </c>
      <c r="O15" s="22"/>
    </row>
    <row r="16" spans="1:15" s="20" customFormat="1" ht="135">
      <c r="A16" s="11" t="s">
        <v>35</v>
      </c>
      <c r="B16" s="12">
        <v>10</v>
      </c>
      <c r="C16" s="12">
        <v>60501293000112</v>
      </c>
      <c r="D16" s="13" t="s">
        <v>41</v>
      </c>
      <c r="E16" s="21" t="s">
        <v>54</v>
      </c>
      <c r="F16" s="15" t="s">
        <v>55</v>
      </c>
      <c r="G16" s="16">
        <v>45727</v>
      </c>
      <c r="H16" s="17" t="s">
        <v>56</v>
      </c>
      <c r="I16" s="18">
        <v>3158.12</v>
      </c>
      <c r="J16" s="19" t="s">
        <v>57</v>
      </c>
      <c r="K16" s="13" t="s">
        <v>45</v>
      </c>
      <c r="L16" s="18">
        <f>37.9+3120.22</f>
        <v>3158.12</v>
      </c>
      <c r="M16" s="17" t="s">
        <v>53</v>
      </c>
      <c r="O16" s="22"/>
    </row>
    <row r="17" spans="1:13" s="20" customFormat="1" ht="135">
      <c r="A17" s="11" t="s">
        <v>35</v>
      </c>
      <c r="B17" s="12">
        <v>11</v>
      </c>
      <c r="C17" s="12">
        <v>22865751000103</v>
      </c>
      <c r="D17" s="13" t="s">
        <v>58</v>
      </c>
      <c r="E17" s="21" t="s">
        <v>59</v>
      </c>
      <c r="F17" s="15" t="s">
        <v>60</v>
      </c>
      <c r="G17" s="16">
        <v>45727</v>
      </c>
      <c r="H17" s="17" t="s">
        <v>61</v>
      </c>
      <c r="I17" s="18">
        <v>1348.08</v>
      </c>
      <c r="J17" s="19">
        <v>45728</v>
      </c>
      <c r="K17" s="13" t="s">
        <v>21</v>
      </c>
      <c r="L17" s="18">
        <v>1348.08</v>
      </c>
      <c r="M17" s="17" t="s">
        <v>62</v>
      </c>
    </row>
    <row r="18" spans="1:13" s="20" customFormat="1" ht="150">
      <c r="A18" s="11" t="s">
        <v>35</v>
      </c>
      <c r="B18" s="12">
        <v>12</v>
      </c>
      <c r="C18" s="12">
        <v>17398132000116</v>
      </c>
      <c r="D18" s="13" t="s">
        <v>63</v>
      </c>
      <c r="E18" s="21" t="s">
        <v>64</v>
      </c>
      <c r="F18" s="15" t="s">
        <v>65</v>
      </c>
      <c r="G18" s="16">
        <v>45727</v>
      </c>
      <c r="H18" s="17" t="s">
        <v>66</v>
      </c>
      <c r="I18" s="18">
        <v>107.26</v>
      </c>
      <c r="J18" s="19">
        <v>45728</v>
      </c>
      <c r="K18" s="13" t="s">
        <v>21</v>
      </c>
      <c r="L18" s="18">
        <v>107.26</v>
      </c>
      <c r="M18" s="17" t="s">
        <v>67</v>
      </c>
    </row>
    <row r="19" spans="1:13" s="20" customFormat="1" ht="105">
      <c r="A19" s="11" t="s">
        <v>35</v>
      </c>
      <c r="B19" s="12">
        <v>13</v>
      </c>
      <c r="C19" s="12">
        <v>11699529000161</v>
      </c>
      <c r="D19" s="13" t="s">
        <v>68</v>
      </c>
      <c r="E19" s="23" t="s">
        <v>69</v>
      </c>
      <c r="F19" s="15" t="s">
        <v>70</v>
      </c>
      <c r="G19" s="16">
        <v>45728</v>
      </c>
      <c r="H19" s="17" t="s">
        <v>71</v>
      </c>
      <c r="I19" s="18">
        <v>6400</v>
      </c>
      <c r="J19" s="19">
        <v>45728</v>
      </c>
      <c r="K19" s="13" t="s">
        <v>21</v>
      </c>
      <c r="L19" s="18">
        <v>6400</v>
      </c>
      <c r="M19" s="17" t="s">
        <v>72</v>
      </c>
    </row>
    <row r="20" spans="1:13" s="20" customFormat="1" ht="75.75" customHeight="1">
      <c r="A20" s="11" t="s">
        <v>35</v>
      </c>
      <c r="B20" s="12">
        <v>14</v>
      </c>
      <c r="C20" s="12">
        <v>11699529000161</v>
      </c>
      <c r="D20" s="13" t="s">
        <v>68</v>
      </c>
      <c r="E20" s="23" t="s">
        <v>73</v>
      </c>
      <c r="F20" s="15" t="s">
        <v>74</v>
      </c>
      <c r="G20" s="16">
        <v>45728</v>
      </c>
      <c r="H20" s="17" t="s">
        <v>75</v>
      </c>
      <c r="I20" s="18">
        <v>9605</v>
      </c>
      <c r="J20" s="19">
        <v>45728</v>
      </c>
      <c r="K20" s="13" t="s">
        <v>21</v>
      </c>
      <c r="L20" s="18">
        <v>9605</v>
      </c>
      <c r="M20" s="17" t="s">
        <v>76</v>
      </c>
    </row>
    <row r="21" spans="1:13" s="20" customFormat="1" ht="90">
      <c r="A21" s="11" t="s">
        <v>35</v>
      </c>
      <c r="B21" s="12">
        <v>15</v>
      </c>
      <c r="C21" s="12">
        <v>11699529000161</v>
      </c>
      <c r="D21" s="13" t="s">
        <v>68</v>
      </c>
      <c r="E21" s="23" t="s">
        <v>77</v>
      </c>
      <c r="F21" s="15" t="s">
        <v>78</v>
      </c>
      <c r="G21" s="16">
        <v>45728</v>
      </c>
      <c r="H21" s="17" t="s">
        <v>79</v>
      </c>
      <c r="I21" s="18">
        <v>3220</v>
      </c>
      <c r="J21" s="19">
        <v>45728</v>
      </c>
      <c r="K21" s="13" t="s">
        <v>21</v>
      </c>
      <c r="L21" s="18">
        <v>3220</v>
      </c>
      <c r="M21" s="17" t="s">
        <v>80</v>
      </c>
    </row>
    <row r="22" spans="1:13" s="20" customFormat="1" ht="135">
      <c r="A22" s="11" t="s">
        <v>35</v>
      </c>
      <c r="B22" s="12">
        <v>16</v>
      </c>
      <c r="C22" s="12">
        <v>8726128000149</v>
      </c>
      <c r="D22" s="13" t="s">
        <v>81</v>
      </c>
      <c r="E22" s="21" t="s">
        <v>82</v>
      </c>
      <c r="F22" s="15" t="s">
        <v>83</v>
      </c>
      <c r="G22" s="16">
        <v>45728</v>
      </c>
      <c r="H22" s="17" t="s">
        <v>84</v>
      </c>
      <c r="I22" s="18">
        <v>34800</v>
      </c>
      <c r="J22" s="19">
        <v>45728</v>
      </c>
      <c r="K22" s="13" t="s">
        <v>21</v>
      </c>
      <c r="L22" s="18">
        <f>1670.4+33129.6</f>
        <v>34800</v>
      </c>
      <c r="M22" s="17" t="s">
        <v>85</v>
      </c>
    </row>
    <row r="23" spans="1:13" s="20" customFormat="1" ht="150">
      <c r="A23" s="11" t="s">
        <v>35</v>
      </c>
      <c r="B23" s="12">
        <v>17</v>
      </c>
      <c r="C23" s="12">
        <v>8726128000149</v>
      </c>
      <c r="D23" s="13" t="s">
        <v>81</v>
      </c>
      <c r="E23" s="21" t="s">
        <v>86</v>
      </c>
      <c r="F23" s="15" t="s">
        <v>87</v>
      </c>
      <c r="G23" s="16">
        <v>45728</v>
      </c>
      <c r="H23" s="17" t="s">
        <v>78</v>
      </c>
      <c r="I23" s="18">
        <v>34800</v>
      </c>
      <c r="J23" s="19">
        <v>45728</v>
      </c>
      <c r="K23" s="13" t="s">
        <v>21</v>
      </c>
      <c r="L23" s="18">
        <f>1670.4+33129.6</f>
        <v>34800</v>
      </c>
      <c r="M23" s="17" t="s">
        <v>88</v>
      </c>
    </row>
    <row r="24" spans="1:13" s="20" customFormat="1" ht="120">
      <c r="A24" s="11" t="s">
        <v>35</v>
      </c>
      <c r="B24" s="12">
        <v>18</v>
      </c>
      <c r="C24" s="12">
        <v>4407920000180</v>
      </c>
      <c r="D24" s="13" t="s">
        <v>89</v>
      </c>
      <c r="E24" s="21" t="s">
        <v>90</v>
      </c>
      <c r="F24" s="15" t="s">
        <v>91</v>
      </c>
      <c r="G24" s="16">
        <v>45728</v>
      </c>
      <c r="H24" s="17" t="s">
        <v>70</v>
      </c>
      <c r="I24" s="18">
        <v>1925.88</v>
      </c>
      <c r="J24" s="19">
        <v>45728</v>
      </c>
      <c r="K24" s="13" t="s">
        <v>21</v>
      </c>
      <c r="L24" s="18">
        <f>169.38+1756.5</f>
        <v>1925.88</v>
      </c>
      <c r="M24" s="17" t="s">
        <v>92</v>
      </c>
    </row>
    <row r="25" spans="1:13" s="20" customFormat="1" ht="120">
      <c r="A25" s="11" t="s">
        <v>35</v>
      </c>
      <c r="B25" s="12">
        <v>19</v>
      </c>
      <c r="C25" s="12">
        <v>4407920000180</v>
      </c>
      <c r="D25" s="13" t="s">
        <v>89</v>
      </c>
      <c r="E25" s="21" t="s">
        <v>93</v>
      </c>
      <c r="F25" s="15" t="s">
        <v>91</v>
      </c>
      <c r="G25" s="16">
        <v>45728</v>
      </c>
      <c r="H25" s="17" t="s">
        <v>94</v>
      </c>
      <c r="I25" s="18">
        <v>1355.07</v>
      </c>
      <c r="J25" s="19">
        <v>45728</v>
      </c>
      <c r="K25" s="13" t="s">
        <v>21</v>
      </c>
      <c r="L25" s="18">
        <v>1355.07</v>
      </c>
      <c r="M25" s="17" t="s">
        <v>92</v>
      </c>
    </row>
    <row r="26" spans="1:13" s="20" customFormat="1" ht="120">
      <c r="A26" s="11" t="s">
        <v>35</v>
      </c>
      <c r="B26" s="12">
        <v>20</v>
      </c>
      <c r="C26" s="12">
        <v>4407920000180</v>
      </c>
      <c r="D26" s="13" t="s">
        <v>89</v>
      </c>
      <c r="E26" s="21" t="s">
        <v>95</v>
      </c>
      <c r="F26" s="15" t="s">
        <v>91</v>
      </c>
      <c r="G26" s="16">
        <v>45728</v>
      </c>
      <c r="H26" s="17" t="s">
        <v>96</v>
      </c>
      <c r="I26" s="18">
        <v>106.72</v>
      </c>
      <c r="J26" s="19">
        <v>45728</v>
      </c>
      <c r="K26" s="13" t="s">
        <v>21</v>
      </c>
      <c r="L26" s="18">
        <v>106.72</v>
      </c>
      <c r="M26" s="17" t="s">
        <v>92</v>
      </c>
    </row>
    <row r="27" spans="1:13" s="20" customFormat="1" ht="105">
      <c r="A27" s="11" t="s">
        <v>35</v>
      </c>
      <c r="B27" s="12">
        <v>21</v>
      </c>
      <c r="C27" s="12">
        <v>11699529000161</v>
      </c>
      <c r="D27" s="13" t="s">
        <v>68</v>
      </c>
      <c r="E27" s="23" t="s">
        <v>97</v>
      </c>
      <c r="F27" s="15" t="s">
        <v>96</v>
      </c>
      <c r="G27" s="16">
        <v>45730</v>
      </c>
      <c r="H27" s="17" t="s">
        <v>98</v>
      </c>
      <c r="I27" s="18">
        <v>5460</v>
      </c>
      <c r="J27" s="19" t="s">
        <v>99</v>
      </c>
      <c r="K27" s="13" t="s">
        <v>21</v>
      </c>
      <c r="L27" s="18">
        <v>5460</v>
      </c>
      <c r="M27" s="17" t="s">
        <v>100</v>
      </c>
    </row>
    <row r="28" spans="1:13" s="20" customFormat="1" ht="120">
      <c r="A28" s="11" t="s">
        <v>35</v>
      </c>
      <c r="B28" s="12">
        <v>22</v>
      </c>
      <c r="C28" s="12">
        <v>26722189000110</v>
      </c>
      <c r="D28" s="13" t="s">
        <v>101</v>
      </c>
      <c r="E28" s="21" t="s">
        <v>102</v>
      </c>
      <c r="F28" s="15" t="s">
        <v>103</v>
      </c>
      <c r="G28" s="16">
        <v>45730</v>
      </c>
      <c r="H28" s="17" t="s">
        <v>104</v>
      </c>
      <c r="I28" s="18">
        <v>32088.32</v>
      </c>
      <c r="J28" s="19">
        <v>45730</v>
      </c>
      <c r="K28" s="13" t="s">
        <v>21</v>
      </c>
      <c r="L28" s="18">
        <f>30833.42+271.76+172.68+284.75+502.48+14.76+2.22+1.56+2.44+2.25</f>
        <v>32088.319999999996</v>
      </c>
      <c r="M28" s="17" t="s">
        <v>105</v>
      </c>
    </row>
    <row r="29" spans="1:13" s="20" customFormat="1" ht="120">
      <c r="A29" s="11" t="s">
        <v>35</v>
      </c>
      <c r="B29" s="12">
        <v>23</v>
      </c>
      <c r="C29" s="12">
        <v>26722189000110</v>
      </c>
      <c r="D29" s="13" t="s">
        <v>101</v>
      </c>
      <c r="E29" s="21" t="s">
        <v>106</v>
      </c>
      <c r="F29" s="15" t="s">
        <v>103</v>
      </c>
      <c r="G29" s="16">
        <v>45730</v>
      </c>
      <c r="H29" s="17" t="s">
        <v>107</v>
      </c>
      <c r="I29" s="18">
        <v>14199.88</v>
      </c>
      <c r="J29" s="19">
        <v>45730</v>
      </c>
      <c r="K29" s="13" t="s">
        <v>21</v>
      </c>
      <c r="L29" s="18">
        <f>14199.88</f>
        <v>14199.88</v>
      </c>
      <c r="M29" s="17" t="s">
        <v>105</v>
      </c>
    </row>
    <row r="30" spans="1:13" s="20" customFormat="1" ht="120">
      <c r="A30" s="11" t="s">
        <v>35</v>
      </c>
      <c r="B30" s="12">
        <v>24</v>
      </c>
      <c r="C30" s="12">
        <v>12891300000197</v>
      </c>
      <c r="D30" s="13" t="s">
        <v>108</v>
      </c>
      <c r="E30" s="21" t="s">
        <v>109</v>
      </c>
      <c r="F30" s="15" t="s">
        <v>110</v>
      </c>
      <c r="G30" s="16">
        <v>45730</v>
      </c>
      <c r="H30" s="17" t="s">
        <v>111</v>
      </c>
      <c r="I30" s="18">
        <v>310714.11</v>
      </c>
      <c r="J30" s="19">
        <v>45730</v>
      </c>
      <c r="K30" s="13" t="s">
        <v>21</v>
      </c>
      <c r="L30" s="18">
        <f>3728.57+15535.71+264561.96</f>
        <v>283826.24</v>
      </c>
      <c r="M30" s="17" t="s">
        <v>112</v>
      </c>
    </row>
    <row r="31" spans="1:13" s="20" customFormat="1" ht="135">
      <c r="A31" s="11" t="s">
        <v>35</v>
      </c>
      <c r="B31" s="12">
        <v>25</v>
      </c>
      <c r="C31" s="12">
        <v>2037069000115</v>
      </c>
      <c r="D31" s="13" t="s">
        <v>113</v>
      </c>
      <c r="E31" s="21" t="s">
        <v>114</v>
      </c>
      <c r="F31" s="15" t="s">
        <v>115</v>
      </c>
      <c r="G31" s="16">
        <v>45730</v>
      </c>
      <c r="H31" s="17" t="s">
        <v>116</v>
      </c>
      <c r="I31" s="18">
        <v>63842.97</v>
      </c>
      <c r="J31" s="19">
        <v>45730</v>
      </c>
      <c r="K31" s="13" t="s">
        <v>21</v>
      </c>
      <c r="L31" s="18">
        <f>766.12+3192.15+52861.97</f>
        <v>56820.24</v>
      </c>
      <c r="M31" s="17" t="s">
        <v>117</v>
      </c>
    </row>
    <row r="32" spans="1:13" s="20" customFormat="1" ht="150">
      <c r="A32" s="11" t="s">
        <v>35</v>
      </c>
      <c r="B32" s="12">
        <v>26</v>
      </c>
      <c r="C32" s="12">
        <v>76535764000143</v>
      </c>
      <c r="D32" s="13" t="s">
        <v>118</v>
      </c>
      <c r="E32" s="21" t="s">
        <v>119</v>
      </c>
      <c r="F32" s="15" t="s">
        <v>120</v>
      </c>
      <c r="G32" s="16">
        <v>45734</v>
      </c>
      <c r="H32" s="17" t="s">
        <v>121</v>
      </c>
      <c r="I32" s="18">
        <v>5950.63</v>
      </c>
      <c r="J32" s="19">
        <v>45734</v>
      </c>
      <c r="K32" s="13" t="s">
        <v>21</v>
      </c>
      <c r="L32" s="18">
        <f>674.31+5276.32</f>
        <v>5950.6299999999992</v>
      </c>
      <c r="M32" s="17" t="s">
        <v>122</v>
      </c>
    </row>
    <row r="33" spans="1:13" s="20" customFormat="1" ht="150">
      <c r="A33" s="11" t="s">
        <v>35</v>
      </c>
      <c r="B33" s="12">
        <v>27</v>
      </c>
      <c r="C33" s="12">
        <v>76535764000143</v>
      </c>
      <c r="D33" s="13" t="s">
        <v>118</v>
      </c>
      <c r="E33" s="21" t="s">
        <v>119</v>
      </c>
      <c r="F33" s="15" t="s">
        <v>120</v>
      </c>
      <c r="G33" s="16">
        <v>45734</v>
      </c>
      <c r="H33" s="17" t="s">
        <v>123</v>
      </c>
      <c r="I33" s="18">
        <v>8097.54</v>
      </c>
      <c r="J33" s="19">
        <v>45734</v>
      </c>
      <c r="K33" s="13" t="s">
        <v>21</v>
      </c>
      <c r="L33" s="18">
        <f>8097.54</f>
        <v>8097.54</v>
      </c>
      <c r="M33" s="17" t="s">
        <v>122</v>
      </c>
    </row>
    <row r="34" spans="1:13" s="20" customFormat="1" ht="150">
      <c r="A34" s="11" t="s">
        <v>35</v>
      </c>
      <c r="B34" s="12">
        <v>28</v>
      </c>
      <c r="C34" s="12">
        <v>76535764000143</v>
      </c>
      <c r="D34" s="13" t="s">
        <v>118</v>
      </c>
      <c r="E34" s="21" t="s">
        <v>124</v>
      </c>
      <c r="F34" s="15" t="s">
        <v>125</v>
      </c>
      <c r="G34" s="16">
        <v>45734</v>
      </c>
      <c r="H34" s="17" t="s">
        <v>126</v>
      </c>
      <c r="I34" s="18">
        <v>13733.48</v>
      </c>
      <c r="J34" s="19">
        <v>45734</v>
      </c>
      <c r="K34" s="13" t="s">
        <v>21</v>
      </c>
      <c r="L34" s="18">
        <f>659.21+13074.27</f>
        <v>13733.48</v>
      </c>
      <c r="M34" s="17" t="s">
        <v>127</v>
      </c>
    </row>
    <row r="35" spans="1:13" s="20" customFormat="1" ht="135">
      <c r="A35" s="11" t="s">
        <v>35</v>
      </c>
      <c r="B35" s="12">
        <v>29</v>
      </c>
      <c r="C35" s="12">
        <v>2558157000162</v>
      </c>
      <c r="D35" s="13" t="s">
        <v>128</v>
      </c>
      <c r="E35" s="21" t="s">
        <v>129</v>
      </c>
      <c r="F35" s="15" t="s">
        <v>130</v>
      </c>
      <c r="G35" s="16">
        <v>45734</v>
      </c>
      <c r="H35" s="17" t="s">
        <v>131</v>
      </c>
      <c r="I35" s="18">
        <v>21692.25</v>
      </c>
      <c r="J35" s="19">
        <v>45734</v>
      </c>
      <c r="K35" s="13" t="s">
        <v>21</v>
      </c>
      <c r="L35" s="18">
        <f>1041.22+20651.03</f>
        <v>21692.25</v>
      </c>
      <c r="M35" s="17" t="s">
        <v>132</v>
      </c>
    </row>
    <row r="36" spans="1:13" s="20" customFormat="1" ht="105">
      <c r="A36" s="11" t="s">
        <v>35</v>
      </c>
      <c r="B36" s="12">
        <v>30</v>
      </c>
      <c r="C36" s="12">
        <v>4301769000109</v>
      </c>
      <c r="D36" s="13" t="s">
        <v>133</v>
      </c>
      <c r="E36" s="21" t="s">
        <v>134</v>
      </c>
      <c r="F36" s="15" t="s">
        <v>135</v>
      </c>
      <c r="G36" s="16">
        <v>45734</v>
      </c>
      <c r="H36" s="17" t="s">
        <v>136</v>
      </c>
      <c r="I36" s="18">
        <v>5292.44</v>
      </c>
      <c r="J36" s="19">
        <v>45734</v>
      </c>
      <c r="K36" s="13" t="s">
        <v>21</v>
      </c>
      <c r="L36" s="18">
        <v>5292.44</v>
      </c>
      <c r="M36" s="17" t="s">
        <v>137</v>
      </c>
    </row>
    <row r="37" spans="1:13" s="20" customFormat="1" ht="135">
      <c r="A37" s="11" t="s">
        <v>35</v>
      </c>
      <c r="B37" s="12">
        <v>31</v>
      </c>
      <c r="C37" s="12">
        <v>27441006000150</v>
      </c>
      <c r="D37" s="13" t="s">
        <v>138</v>
      </c>
      <c r="E37" s="21" t="s">
        <v>139</v>
      </c>
      <c r="F37" s="15" t="s">
        <v>140</v>
      </c>
      <c r="G37" s="16">
        <v>45734</v>
      </c>
      <c r="H37" s="17" t="s">
        <v>141</v>
      </c>
      <c r="I37" s="18">
        <v>3900</v>
      </c>
      <c r="J37" s="19">
        <v>45734</v>
      </c>
      <c r="K37" s="13" t="s">
        <v>21</v>
      </c>
      <c r="L37" s="18">
        <v>3900</v>
      </c>
      <c r="M37" s="17" t="s">
        <v>142</v>
      </c>
    </row>
    <row r="38" spans="1:13" s="20" customFormat="1" ht="150">
      <c r="A38" s="11" t="s">
        <v>35</v>
      </c>
      <c r="B38" s="12">
        <v>32</v>
      </c>
      <c r="C38" s="12">
        <v>87883807000106</v>
      </c>
      <c r="D38" s="13" t="s">
        <v>143</v>
      </c>
      <c r="E38" s="21" t="s">
        <v>144</v>
      </c>
      <c r="F38" s="15" t="s">
        <v>145</v>
      </c>
      <c r="G38" s="16">
        <v>45734</v>
      </c>
      <c r="H38" s="17" t="s">
        <v>146</v>
      </c>
      <c r="I38" s="18">
        <v>146.69999999999999</v>
      </c>
      <c r="J38" s="19">
        <v>45734</v>
      </c>
      <c r="K38" s="13" t="s">
        <v>21</v>
      </c>
      <c r="L38" s="18">
        <f>3.52+143.18</f>
        <v>146.70000000000002</v>
      </c>
      <c r="M38" s="17" t="s">
        <v>147</v>
      </c>
    </row>
    <row r="39" spans="1:13" s="20" customFormat="1" ht="150">
      <c r="A39" s="11" t="s">
        <v>35</v>
      </c>
      <c r="B39" s="12">
        <v>33</v>
      </c>
      <c r="C39" s="12">
        <v>87883807000106</v>
      </c>
      <c r="D39" s="13" t="s">
        <v>143</v>
      </c>
      <c r="E39" s="21" t="s">
        <v>148</v>
      </c>
      <c r="F39" s="15" t="s">
        <v>149</v>
      </c>
      <c r="G39" s="16">
        <v>45734</v>
      </c>
      <c r="H39" s="17" t="s">
        <v>150</v>
      </c>
      <c r="I39" s="18">
        <v>186.75</v>
      </c>
      <c r="J39" s="19">
        <v>45734</v>
      </c>
      <c r="K39" s="13" t="s">
        <v>21</v>
      </c>
      <c r="L39" s="18">
        <f>4.48+182.27</f>
        <v>186.75</v>
      </c>
      <c r="M39" s="17" t="s">
        <v>151</v>
      </c>
    </row>
    <row r="40" spans="1:13" s="20" customFormat="1" ht="90">
      <c r="A40" s="11" t="s">
        <v>35</v>
      </c>
      <c r="B40" s="12">
        <v>34</v>
      </c>
      <c r="C40" s="12">
        <v>34028316000375</v>
      </c>
      <c r="D40" s="13" t="s">
        <v>152</v>
      </c>
      <c r="E40" s="21" t="s">
        <v>153</v>
      </c>
      <c r="F40" s="15" t="s">
        <v>154</v>
      </c>
      <c r="G40" s="16">
        <v>45734</v>
      </c>
      <c r="H40" s="17" t="s">
        <v>155</v>
      </c>
      <c r="I40" s="18">
        <v>3903.9</v>
      </c>
      <c r="J40" s="19">
        <v>45734</v>
      </c>
      <c r="K40" s="13" t="s">
        <v>21</v>
      </c>
      <c r="L40" s="18">
        <v>3903.9</v>
      </c>
      <c r="M40" s="17" t="s">
        <v>156</v>
      </c>
    </row>
    <row r="41" spans="1:13" s="20" customFormat="1" ht="135">
      <c r="A41" s="11" t="s">
        <v>35</v>
      </c>
      <c r="B41" s="12">
        <v>35</v>
      </c>
      <c r="C41" s="12">
        <v>5610079000196</v>
      </c>
      <c r="D41" s="13" t="s">
        <v>157</v>
      </c>
      <c r="E41" s="21" t="s">
        <v>158</v>
      </c>
      <c r="F41" s="15" t="s">
        <v>159</v>
      </c>
      <c r="G41" s="16">
        <v>45734</v>
      </c>
      <c r="H41" s="17" t="s">
        <v>160</v>
      </c>
      <c r="I41" s="18">
        <v>186.23</v>
      </c>
      <c r="J41" s="19">
        <v>45734</v>
      </c>
      <c r="K41" s="13" t="s">
        <v>21</v>
      </c>
      <c r="L41" s="18">
        <v>186.23</v>
      </c>
      <c r="M41" s="17" t="s">
        <v>161</v>
      </c>
    </row>
    <row r="42" spans="1:13" s="20" customFormat="1" ht="195">
      <c r="A42" s="11" t="s">
        <v>35</v>
      </c>
      <c r="B42" s="12">
        <v>36</v>
      </c>
      <c r="C42" s="12">
        <v>26605545000115</v>
      </c>
      <c r="D42" s="13" t="s">
        <v>162</v>
      </c>
      <c r="E42" s="21" t="s">
        <v>163</v>
      </c>
      <c r="F42" s="15" t="s">
        <v>164</v>
      </c>
      <c r="G42" s="16">
        <v>45734</v>
      </c>
      <c r="H42" s="17" t="s">
        <v>165</v>
      </c>
      <c r="I42" s="18">
        <v>8633.33</v>
      </c>
      <c r="J42" s="19">
        <v>45734</v>
      </c>
      <c r="K42" s="13" t="s">
        <v>21</v>
      </c>
      <c r="L42" s="18">
        <f>414.39+8218.94</f>
        <v>8633.33</v>
      </c>
      <c r="M42" s="17" t="s">
        <v>166</v>
      </c>
    </row>
    <row r="43" spans="1:13" s="20" customFormat="1" ht="195">
      <c r="A43" s="11" t="s">
        <v>35</v>
      </c>
      <c r="B43" s="12">
        <v>37</v>
      </c>
      <c r="C43" s="12">
        <v>3264927000127</v>
      </c>
      <c r="D43" s="13" t="s">
        <v>167</v>
      </c>
      <c r="E43" s="21" t="s">
        <v>163</v>
      </c>
      <c r="F43" s="15" t="s">
        <v>168</v>
      </c>
      <c r="G43" s="16">
        <v>45734</v>
      </c>
      <c r="H43" s="17" t="s">
        <v>169</v>
      </c>
      <c r="I43" s="18">
        <v>7869.01</v>
      </c>
      <c r="J43" s="19">
        <v>45734</v>
      </c>
      <c r="K43" s="13" t="s">
        <v>21</v>
      </c>
      <c r="L43" s="18">
        <f>377.71+7491.3</f>
        <v>7869.01</v>
      </c>
      <c r="M43" s="17" t="s">
        <v>170</v>
      </c>
    </row>
    <row r="44" spans="1:13" s="20" customFormat="1" ht="90">
      <c r="A44" s="11" t="s">
        <v>35</v>
      </c>
      <c r="B44" s="12">
        <v>38</v>
      </c>
      <c r="C44" s="12">
        <v>11699529000161</v>
      </c>
      <c r="D44" s="13" t="s">
        <v>68</v>
      </c>
      <c r="E44" s="23" t="s">
        <v>171</v>
      </c>
      <c r="F44" s="15" t="s">
        <v>172</v>
      </c>
      <c r="G44" s="16">
        <v>45737</v>
      </c>
      <c r="H44" s="17" t="s">
        <v>173</v>
      </c>
      <c r="I44" s="18">
        <v>6440</v>
      </c>
      <c r="J44" s="19">
        <v>45737</v>
      </c>
      <c r="K44" s="13" t="s">
        <v>21</v>
      </c>
      <c r="L44" s="18">
        <v>6440</v>
      </c>
      <c r="M44" s="17" t="s">
        <v>174</v>
      </c>
    </row>
    <row r="45" spans="1:13" s="20" customFormat="1" ht="135">
      <c r="A45" s="11" t="s">
        <v>35</v>
      </c>
      <c r="B45" s="12">
        <v>39</v>
      </c>
      <c r="C45" s="12">
        <v>7244008000223</v>
      </c>
      <c r="D45" s="13" t="s">
        <v>175</v>
      </c>
      <c r="E45" s="21" t="s">
        <v>176</v>
      </c>
      <c r="F45" s="15" t="s">
        <v>177</v>
      </c>
      <c r="G45" s="16">
        <v>45737</v>
      </c>
      <c r="H45" s="17" t="s">
        <v>178</v>
      </c>
      <c r="I45" s="18">
        <v>4200</v>
      </c>
      <c r="J45" s="19">
        <v>45737</v>
      </c>
      <c r="K45" s="13" t="s">
        <v>21</v>
      </c>
      <c r="L45" s="18">
        <f>432+3768</f>
        <v>4200</v>
      </c>
      <c r="M45" s="17" t="s">
        <v>179</v>
      </c>
    </row>
    <row r="46" spans="1:13" s="20" customFormat="1" ht="135">
      <c r="A46" s="11" t="s">
        <v>35</v>
      </c>
      <c r="B46" s="12">
        <v>40</v>
      </c>
      <c r="C46" s="12">
        <v>7244008000223</v>
      </c>
      <c r="D46" s="13" t="s">
        <v>175</v>
      </c>
      <c r="E46" s="21" t="s">
        <v>180</v>
      </c>
      <c r="F46" s="15" t="s">
        <v>177</v>
      </c>
      <c r="G46" s="16">
        <v>45737</v>
      </c>
      <c r="H46" s="17" t="s">
        <v>181</v>
      </c>
      <c r="I46" s="18">
        <v>4800</v>
      </c>
      <c r="J46" s="19">
        <v>45737</v>
      </c>
      <c r="K46" s="13" t="s">
        <v>21</v>
      </c>
      <c r="L46" s="18">
        <v>4800</v>
      </c>
      <c r="M46" s="17" t="s">
        <v>179</v>
      </c>
    </row>
    <row r="47" spans="1:13" s="20" customFormat="1" ht="135">
      <c r="A47" s="11" t="s">
        <v>35</v>
      </c>
      <c r="B47" s="12">
        <v>41</v>
      </c>
      <c r="C47" s="12">
        <v>7244008000223</v>
      </c>
      <c r="D47" s="13" t="s">
        <v>175</v>
      </c>
      <c r="E47" s="21" t="s">
        <v>182</v>
      </c>
      <c r="F47" s="15" t="s">
        <v>183</v>
      </c>
      <c r="G47" s="16">
        <v>45737</v>
      </c>
      <c r="H47" s="17" t="s">
        <v>184</v>
      </c>
      <c r="I47" s="18">
        <v>9000</v>
      </c>
      <c r="J47" s="19">
        <v>45737</v>
      </c>
      <c r="K47" s="13" t="s">
        <v>21</v>
      </c>
      <c r="L47" s="18">
        <f>432+8568</f>
        <v>9000</v>
      </c>
      <c r="M47" s="17" t="s">
        <v>185</v>
      </c>
    </row>
    <row r="48" spans="1:13" s="20" customFormat="1" ht="180">
      <c r="A48" s="11" t="s">
        <v>35</v>
      </c>
      <c r="B48" s="12">
        <v>42</v>
      </c>
      <c r="C48" s="12">
        <v>2341467000120</v>
      </c>
      <c r="D48" s="13" t="s">
        <v>186</v>
      </c>
      <c r="E48" s="21" t="s">
        <v>187</v>
      </c>
      <c r="F48" s="15" t="s">
        <v>188</v>
      </c>
      <c r="G48" s="16">
        <v>45737</v>
      </c>
      <c r="H48" s="17" t="s">
        <v>189</v>
      </c>
      <c r="I48" s="18">
        <v>82253.86</v>
      </c>
      <c r="J48" s="19">
        <v>45737</v>
      </c>
      <c r="K48" s="13" t="s">
        <v>21</v>
      </c>
      <c r="L48" s="18">
        <f>1760.78+80493.08</f>
        <v>82253.86</v>
      </c>
      <c r="M48" s="17" t="s">
        <v>190</v>
      </c>
    </row>
    <row r="49" spans="1:13" s="20" customFormat="1" ht="150">
      <c r="A49" s="11" t="s">
        <v>35</v>
      </c>
      <c r="B49" s="12">
        <v>43</v>
      </c>
      <c r="C49" s="24">
        <v>12715889000172</v>
      </c>
      <c r="D49" s="13" t="s">
        <v>36</v>
      </c>
      <c r="E49" s="25" t="s">
        <v>191</v>
      </c>
      <c r="F49" s="26" t="s">
        <v>192</v>
      </c>
      <c r="G49" s="16">
        <v>45737</v>
      </c>
      <c r="H49" s="17" t="s">
        <v>193</v>
      </c>
      <c r="I49" s="27">
        <v>800</v>
      </c>
      <c r="J49" s="19">
        <v>45737</v>
      </c>
      <c r="K49" s="13" t="s">
        <v>21</v>
      </c>
      <c r="L49" s="27">
        <f>40+760</f>
        <v>800</v>
      </c>
      <c r="M49" s="17" t="s">
        <v>194</v>
      </c>
    </row>
    <row r="50" spans="1:13" s="20" customFormat="1" ht="150">
      <c r="A50" s="11" t="s">
        <v>35</v>
      </c>
      <c r="B50" s="12">
        <v>44</v>
      </c>
      <c r="C50" s="24">
        <v>12715889000172</v>
      </c>
      <c r="D50" s="13" t="s">
        <v>36</v>
      </c>
      <c r="E50" s="25" t="s">
        <v>195</v>
      </c>
      <c r="F50" s="26" t="s">
        <v>196</v>
      </c>
      <c r="G50" s="16">
        <v>45737</v>
      </c>
      <c r="H50" s="17" t="s">
        <v>197</v>
      </c>
      <c r="I50" s="27">
        <v>4589.45</v>
      </c>
      <c r="J50" s="19">
        <v>45737</v>
      </c>
      <c r="K50" s="13" t="s">
        <v>21</v>
      </c>
      <c r="L50" s="27">
        <f>229.47+4359.98</f>
        <v>4589.45</v>
      </c>
      <c r="M50" s="17" t="s">
        <v>198</v>
      </c>
    </row>
    <row r="51" spans="1:13" s="20" customFormat="1" ht="165">
      <c r="A51" s="11" t="s">
        <v>35</v>
      </c>
      <c r="B51" s="12">
        <v>45</v>
      </c>
      <c r="C51" s="12">
        <v>8584308000133</v>
      </c>
      <c r="D51" s="13" t="s">
        <v>199</v>
      </c>
      <c r="E51" s="21" t="s">
        <v>200</v>
      </c>
      <c r="F51" s="15" t="s">
        <v>201</v>
      </c>
      <c r="G51" s="16">
        <v>45737</v>
      </c>
      <c r="H51" s="17" t="s">
        <v>202</v>
      </c>
      <c r="I51" s="18">
        <v>1100</v>
      </c>
      <c r="J51" s="19">
        <v>45737</v>
      </c>
      <c r="K51" s="13" t="s">
        <v>21</v>
      </c>
      <c r="L51" s="18">
        <f>55+1045</f>
        <v>1100</v>
      </c>
      <c r="M51" s="17" t="s">
        <v>203</v>
      </c>
    </row>
    <row r="52" spans="1:13" s="20" customFormat="1" ht="195">
      <c r="A52" s="11" t="s">
        <v>35</v>
      </c>
      <c r="B52" s="12">
        <v>46</v>
      </c>
      <c r="C52" s="12">
        <v>2341467000120</v>
      </c>
      <c r="D52" s="13" t="s">
        <v>186</v>
      </c>
      <c r="E52" s="21" t="s">
        <v>204</v>
      </c>
      <c r="F52" s="15" t="s">
        <v>205</v>
      </c>
      <c r="G52" s="16">
        <v>45737</v>
      </c>
      <c r="H52" s="17" t="s">
        <v>206</v>
      </c>
      <c r="I52" s="18">
        <v>56689.17</v>
      </c>
      <c r="J52" s="19">
        <v>45737</v>
      </c>
      <c r="K52" s="13" t="s">
        <v>21</v>
      </c>
      <c r="L52" s="18">
        <f>679.52+56009.65</f>
        <v>56689.17</v>
      </c>
      <c r="M52" s="17" t="s">
        <v>207</v>
      </c>
    </row>
    <row r="53" spans="1:13" s="20" customFormat="1" ht="135">
      <c r="A53" s="11" t="s">
        <v>35</v>
      </c>
      <c r="B53" s="12">
        <v>47</v>
      </c>
      <c r="C53" s="12">
        <v>4824261000187</v>
      </c>
      <c r="D53" s="13" t="s">
        <v>208</v>
      </c>
      <c r="E53" s="21" t="s">
        <v>209</v>
      </c>
      <c r="F53" s="15" t="s">
        <v>210</v>
      </c>
      <c r="G53" s="16">
        <v>45741</v>
      </c>
      <c r="H53" s="17" t="s">
        <v>211</v>
      </c>
      <c r="I53" s="18">
        <v>9000</v>
      </c>
      <c r="J53" s="19">
        <v>45741</v>
      </c>
      <c r="K53" s="13" t="s">
        <v>21</v>
      </c>
      <c r="L53" s="18">
        <f>450+8550</f>
        <v>9000</v>
      </c>
      <c r="M53" s="17" t="s">
        <v>212</v>
      </c>
    </row>
    <row r="54" spans="1:13" s="20" customFormat="1" ht="120">
      <c r="A54" s="11" t="s">
        <v>35</v>
      </c>
      <c r="B54" s="12">
        <v>48</v>
      </c>
      <c r="C54" s="28">
        <v>82845322000104</v>
      </c>
      <c r="D54" s="13" t="s">
        <v>213</v>
      </c>
      <c r="E54" s="21" t="s">
        <v>214</v>
      </c>
      <c r="F54" s="15" t="s">
        <v>215</v>
      </c>
      <c r="G54" s="16">
        <v>45741</v>
      </c>
      <c r="H54" s="17" t="s">
        <v>216</v>
      </c>
      <c r="I54" s="18">
        <v>117415.82</v>
      </c>
      <c r="J54" s="19">
        <v>45741</v>
      </c>
      <c r="K54" s="13" t="s">
        <v>21</v>
      </c>
      <c r="L54" s="18">
        <f>5635.96+111779.86</f>
        <v>117415.82</v>
      </c>
      <c r="M54" s="17" t="s">
        <v>217</v>
      </c>
    </row>
    <row r="55" spans="1:13" s="20" customFormat="1" ht="135">
      <c r="A55" s="11" t="s">
        <v>35</v>
      </c>
      <c r="B55" s="12">
        <v>49</v>
      </c>
      <c r="C55" s="28">
        <v>82845322000104</v>
      </c>
      <c r="D55" s="13" t="s">
        <v>213</v>
      </c>
      <c r="E55" s="21" t="s">
        <v>218</v>
      </c>
      <c r="F55" s="15" t="s">
        <v>219</v>
      </c>
      <c r="G55" s="16">
        <v>45741</v>
      </c>
      <c r="H55" s="17" t="s">
        <v>220</v>
      </c>
      <c r="I55" s="18">
        <v>101982.59</v>
      </c>
      <c r="J55" s="19">
        <v>45741</v>
      </c>
      <c r="K55" s="13" t="s">
        <v>21</v>
      </c>
      <c r="L55" s="18">
        <f>4895.16+97087.43</f>
        <v>101982.59</v>
      </c>
      <c r="M55" s="17" t="s">
        <v>221</v>
      </c>
    </row>
    <row r="56" spans="1:13" s="20" customFormat="1" ht="163.5" customHeight="1">
      <c r="A56" s="11" t="s">
        <v>35</v>
      </c>
      <c r="B56" s="12">
        <v>50</v>
      </c>
      <c r="C56" s="28">
        <v>82845322000104</v>
      </c>
      <c r="D56" s="13" t="s">
        <v>213</v>
      </c>
      <c r="E56" s="21" t="s">
        <v>222</v>
      </c>
      <c r="F56" s="15" t="s">
        <v>223</v>
      </c>
      <c r="G56" s="16">
        <v>45741</v>
      </c>
      <c r="H56" s="17" t="s">
        <v>224</v>
      </c>
      <c r="I56" s="18">
        <v>49351.12</v>
      </c>
      <c r="J56" s="19">
        <v>45741</v>
      </c>
      <c r="K56" s="13" t="s">
        <v>21</v>
      </c>
      <c r="L56" s="18">
        <f>2635.82+46715.3</f>
        <v>49351.12</v>
      </c>
      <c r="M56" s="17" t="s">
        <v>225</v>
      </c>
    </row>
    <row r="57" spans="1:13" s="20" customFormat="1" ht="120">
      <c r="A57" s="11" t="s">
        <v>35</v>
      </c>
      <c r="B57" s="12">
        <v>51</v>
      </c>
      <c r="C57" s="12">
        <v>30647055000159</v>
      </c>
      <c r="D57" s="13" t="s">
        <v>226</v>
      </c>
      <c r="E57" s="21" t="s">
        <v>227</v>
      </c>
      <c r="F57" s="15" t="s">
        <v>228</v>
      </c>
      <c r="G57" s="16">
        <v>45744</v>
      </c>
      <c r="H57" s="17" t="s">
        <v>229</v>
      </c>
      <c r="I57" s="18">
        <v>5047.2</v>
      </c>
      <c r="J57" s="19">
        <v>45744</v>
      </c>
      <c r="K57" s="13" t="s">
        <v>21</v>
      </c>
      <c r="L57" s="18">
        <v>5045.2</v>
      </c>
      <c r="M57" s="17" t="s">
        <v>230</v>
      </c>
    </row>
    <row r="58" spans="1:13" s="20" customFormat="1" ht="105">
      <c r="A58" s="11" t="s">
        <v>35</v>
      </c>
      <c r="B58" s="12">
        <v>52</v>
      </c>
      <c r="C58" s="12">
        <v>12039966000111</v>
      </c>
      <c r="D58" s="13" t="s">
        <v>231</v>
      </c>
      <c r="E58" s="21" t="s">
        <v>232</v>
      </c>
      <c r="F58" s="15" t="s">
        <v>233</v>
      </c>
      <c r="G58" s="16">
        <v>45744</v>
      </c>
      <c r="H58" s="17" t="s">
        <v>234</v>
      </c>
      <c r="I58" s="18">
        <v>37062.67</v>
      </c>
      <c r="J58" s="19">
        <v>45744</v>
      </c>
      <c r="K58" s="13" t="s">
        <v>21</v>
      </c>
      <c r="L58" s="18">
        <v>37062.67</v>
      </c>
      <c r="M58" s="17" t="s">
        <v>235</v>
      </c>
    </row>
    <row r="59" spans="1:13" s="20" customFormat="1" ht="135">
      <c r="A59" s="11" t="s">
        <v>35</v>
      </c>
      <c r="B59" s="12">
        <v>53</v>
      </c>
      <c r="C59" s="12">
        <v>22865751000103</v>
      </c>
      <c r="D59" s="13" t="s">
        <v>58</v>
      </c>
      <c r="E59" s="21" t="s">
        <v>236</v>
      </c>
      <c r="F59" s="15" t="s">
        <v>237</v>
      </c>
      <c r="G59" s="16">
        <v>45744</v>
      </c>
      <c r="H59" s="17" t="s">
        <v>238</v>
      </c>
      <c r="I59" s="18">
        <v>11651.29</v>
      </c>
      <c r="J59" s="19">
        <v>45744</v>
      </c>
      <c r="K59" s="13" t="s">
        <v>21</v>
      </c>
      <c r="L59" s="18">
        <v>11651.29</v>
      </c>
      <c r="M59" s="17" t="s">
        <v>239</v>
      </c>
    </row>
    <row r="60" spans="1:13" s="20" customFormat="1" ht="150">
      <c r="A60" s="11" t="s">
        <v>35</v>
      </c>
      <c r="B60" s="12">
        <v>54</v>
      </c>
      <c r="C60" s="12">
        <v>87883807000106</v>
      </c>
      <c r="D60" s="13" t="s">
        <v>143</v>
      </c>
      <c r="E60" s="21" t="s">
        <v>240</v>
      </c>
      <c r="F60" s="15" t="s">
        <v>241</v>
      </c>
      <c r="G60" s="16">
        <v>45744</v>
      </c>
      <c r="H60" s="17" t="s">
        <v>242</v>
      </c>
      <c r="I60" s="18">
        <v>184.5</v>
      </c>
      <c r="J60" s="19">
        <v>45744</v>
      </c>
      <c r="K60" s="13" t="s">
        <v>21</v>
      </c>
      <c r="L60" s="18">
        <f>4.43+180.07</f>
        <v>184.5</v>
      </c>
      <c r="M60" s="17" t="s">
        <v>243</v>
      </c>
    </row>
    <row r="61" spans="1:13" s="20" customFormat="1" ht="120">
      <c r="A61" s="11" t="s">
        <v>35</v>
      </c>
      <c r="B61" s="12">
        <v>55</v>
      </c>
      <c r="C61" s="12">
        <v>4407920000180</v>
      </c>
      <c r="D61" s="13" t="s">
        <v>244</v>
      </c>
      <c r="E61" s="21" t="s">
        <v>245</v>
      </c>
      <c r="F61" s="15" t="s">
        <v>246</v>
      </c>
      <c r="G61" s="16">
        <v>45744</v>
      </c>
      <c r="H61" s="17" t="s">
        <v>247</v>
      </c>
      <c r="I61" s="18">
        <v>3387.67</v>
      </c>
      <c r="J61" s="19">
        <v>45744</v>
      </c>
      <c r="K61" s="13" t="s">
        <v>21</v>
      </c>
      <c r="L61" s="18">
        <f>169.38+3218.29</f>
        <v>3387.67</v>
      </c>
      <c r="M61" s="17" t="s">
        <v>248</v>
      </c>
    </row>
    <row r="62" spans="1:13" s="20" customFormat="1" ht="120">
      <c r="A62" s="11" t="s">
        <v>35</v>
      </c>
      <c r="B62" s="12">
        <v>56</v>
      </c>
      <c r="C62" s="12">
        <v>82845322000104</v>
      </c>
      <c r="D62" s="13" t="s">
        <v>213</v>
      </c>
      <c r="E62" s="21" t="s">
        <v>249</v>
      </c>
      <c r="F62" s="15" t="s">
        <v>250</v>
      </c>
      <c r="G62" s="16">
        <v>45744</v>
      </c>
      <c r="H62" s="17" t="s">
        <v>251</v>
      </c>
      <c r="I62" s="18">
        <v>16539.91</v>
      </c>
      <c r="J62" s="19">
        <v>45744</v>
      </c>
      <c r="K62" s="13" t="s">
        <v>21</v>
      </c>
      <c r="L62" s="18">
        <f>3193.92+13345.99</f>
        <v>16539.91</v>
      </c>
      <c r="M62" s="17" t="s">
        <v>252</v>
      </c>
    </row>
    <row r="63" spans="1:13" s="20" customFormat="1" ht="120">
      <c r="A63" s="11" t="s">
        <v>35</v>
      </c>
      <c r="B63" s="12">
        <v>57</v>
      </c>
      <c r="C63" s="12">
        <v>82845322000104</v>
      </c>
      <c r="D63" s="13" t="s">
        <v>213</v>
      </c>
      <c r="E63" s="21" t="s">
        <v>253</v>
      </c>
      <c r="F63" s="15" t="s">
        <v>250</v>
      </c>
      <c r="G63" s="16">
        <v>45744</v>
      </c>
      <c r="H63" s="17" t="s">
        <v>254</v>
      </c>
      <c r="I63" s="18">
        <v>33079.82</v>
      </c>
      <c r="J63" s="19">
        <v>45744</v>
      </c>
      <c r="K63" s="13" t="s">
        <v>21</v>
      </c>
      <c r="L63" s="18">
        <v>33079.82</v>
      </c>
      <c r="M63" s="17" t="s">
        <v>252</v>
      </c>
    </row>
    <row r="64" spans="1:13" s="20" customFormat="1" ht="120">
      <c r="A64" s="11" t="s">
        <v>35</v>
      </c>
      <c r="B64" s="12">
        <v>58</v>
      </c>
      <c r="C64" s="12">
        <v>82845322000104</v>
      </c>
      <c r="D64" s="13" t="s">
        <v>213</v>
      </c>
      <c r="E64" s="21" t="s">
        <v>255</v>
      </c>
      <c r="F64" s="15" t="s">
        <v>250</v>
      </c>
      <c r="G64" s="16">
        <v>45744</v>
      </c>
      <c r="H64" s="17" t="s">
        <v>256</v>
      </c>
      <c r="I64" s="18">
        <v>16920.18</v>
      </c>
      <c r="J64" s="19">
        <v>45744</v>
      </c>
      <c r="K64" s="13" t="s">
        <v>21</v>
      </c>
      <c r="L64" s="18">
        <v>16920.18</v>
      </c>
      <c r="M64" s="17" t="s">
        <v>252</v>
      </c>
    </row>
    <row r="65" spans="1:13" s="20" customFormat="1" ht="120">
      <c r="A65" s="11" t="s">
        <v>35</v>
      </c>
      <c r="B65" s="12">
        <v>59</v>
      </c>
      <c r="C65" s="12">
        <v>18422603000147</v>
      </c>
      <c r="D65" s="13" t="s">
        <v>257</v>
      </c>
      <c r="E65" s="21" t="s">
        <v>258</v>
      </c>
      <c r="F65" s="15" t="s">
        <v>259</v>
      </c>
      <c r="G65" s="16">
        <v>45744</v>
      </c>
      <c r="H65" s="17" t="s">
        <v>260</v>
      </c>
      <c r="I65" s="18">
        <v>6200</v>
      </c>
      <c r="J65" s="19">
        <v>45744</v>
      </c>
      <c r="K65" s="13" t="s">
        <v>21</v>
      </c>
      <c r="L65" s="18">
        <f>297.6+5902.4</f>
        <v>6200</v>
      </c>
      <c r="M65" s="17" t="s">
        <v>261</v>
      </c>
    </row>
    <row r="66" spans="1:13" s="20" customFormat="1" ht="120">
      <c r="A66" s="11" t="s">
        <v>35</v>
      </c>
      <c r="B66" s="12">
        <v>60</v>
      </c>
      <c r="C66" s="12">
        <v>7244008000223</v>
      </c>
      <c r="D66" s="13" t="s">
        <v>175</v>
      </c>
      <c r="E66" s="21" t="s">
        <v>262</v>
      </c>
      <c r="F66" s="15" t="s">
        <v>263</v>
      </c>
      <c r="G66" s="16">
        <v>45744</v>
      </c>
      <c r="H66" s="17" t="s">
        <v>264</v>
      </c>
      <c r="I66" s="18">
        <v>9000</v>
      </c>
      <c r="J66" s="19">
        <v>45744</v>
      </c>
      <c r="K66" s="13" t="s">
        <v>21</v>
      </c>
      <c r="L66" s="18">
        <f>432+8568</f>
        <v>9000</v>
      </c>
      <c r="M66" s="17" t="s">
        <v>265</v>
      </c>
    </row>
    <row r="67" spans="1:13" s="20" customFormat="1" ht="150">
      <c r="A67" s="11" t="s">
        <v>35</v>
      </c>
      <c r="B67" s="12">
        <v>61</v>
      </c>
      <c r="C67" s="12">
        <v>4320180000140</v>
      </c>
      <c r="D67" s="13" t="s">
        <v>266</v>
      </c>
      <c r="E67" s="21" t="s">
        <v>267</v>
      </c>
      <c r="F67" s="15" t="s">
        <v>268</v>
      </c>
      <c r="G67" s="16">
        <v>45744</v>
      </c>
      <c r="H67" s="17" t="s">
        <v>269</v>
      </c>
      <c r="I67" s="18">
        <v>129.58000000000001</v>
      </c>
      <c r="J67" s="19">
        <v>45744</v>
      </c>
      <c r="K67" s="13" t="s">
        <v>21</v>
      </c>
      <c r="L67" s="18">
        <v>129.58000000000001</v>
      </c>
      <c r="M67" s="17" t="s">
        <v>270</v>
      </c>
    </row>
    <row r="68" spans="1:13" s="20" customFormat="1" ht="150">
      <c r="A68" s="11" t="s">
        <v>35</v>
      </c>
      <c r="B68" s="12">
        <v>62</v>
      </c>
      <c r="C68" s="12">
        <v>25125064000140</v>
      </c>
      <c r="D68" s="13" t="s">
        <v>271</v>
      </c>
      <c r="E68" s="21" t="s">
        <v>272</v>
      </c>
      <c r="F68" s="15" t="s">
        <v>273</v>
      </c>
      <c r="G68" s="16">
        <v>45744</v>
      </c>
      <c r="H68" s="17" t="s">
        <v>274</v>
      </c>
      <c r="I68" s="18">
        <v>5497.42</v>
      </c>
      <c r="J68" s="19">
        <v>45744</v>
      </c>
      <c r="K68" s="29" t="s">
        <v>21</v>
      </c>
      <c r="L68" s="18">
        <f>263.88+5233.54</f>
        <v>5497.42</v>
      </c>
      <c r="M68" s="17" t="s">
        <v>275</v>
      </c>
    </row>
    <row r="69" spans="1:13" s="20" customFormat="1" ht="150">
      <c r="A69" s="11" t="s">
        <v>35</v>
      </c>
      <c r="B69" s="12">
        <v>63</v>
      </c>
      <c r="C69" s="12">
        <v>25125064000140</v>
      </c>
      <c r="D69" s="13" t="s">
        <v>271</v>
      </c>
      <c r="E69" s="21" t="s">
        <v>276</v>
      </c>
      <c r="F69" s="15" t="s">
        <v>277</v>
      </c>
      <c r="G69" s="16">
        <v>45744</v>
      </c>
      <c r="H69" s="17" t="s">
        <v>278</v>
      </c>
      <c r="I69" s="18">
        <v>6227.55</v>
      </c>
      <c r="J69" s="19">
        <v>45744</v>
      </c>
      <c r="K69" s="13" t="s">
        <v>21</v>
      </c>
      <c r="L69" s="18">
        <f>298.92+5928.63</f>
        <v>6227.55</v>
      </c>
      <c r="M69" s="17" t="s">
        <v>275</v>
      </c>
    </row>
    <row r="70" spans="1:13" s="20" customFormat="1" ht="135">
      <c r="A70" s="11" t="s">
        <v>35</v>
      </c>
      <c r="B70" s="12">
        <v>64</v>
      </c>
      <c r="C70" s="12">
        <v>5926726000173</v>
      </c>
      <c r="D70" s="13" t="s">
        <v>279</v>
      </c>
      <c r="E70" s="21" t="s">
        <v>280</v>
      </c>
      <c r="F70" s="15" t="s">
        <v>281</v>
      </c>
      <c r="G70" s="16">
        <v>45744</v>
      </c>
      <c r="H70" s="17" t="s">
        <v>282</v>
      </c>
      <c r="I70" s="18">
        <v>556.77</v>
      </c>
      <c r="J70" s="19">
        <v>45744</v>
      </c>
      <c r="K70" s="13" t="s">
        <v>21</v>
      </c>
      <c r="L70" s="18">
        <v>556.77</v>
      </c>
      <c r="M70" s="17" t="s">
        <v>283</v>
      </c>
    </row>
    <row r="71" spans="1:13" s="20" customFormat="1" ht="135">
      <c r="A71" s="11" t="s">
        <v>35</v>
      </c>
      <c r="B71" s="12">
        <v>65</v>
      </c>
      <c r="C71" s="12">
        <v>5926726000173</v>
      </c>
      <c r="D71" s="13" t="s">
        <v>279</v>
      </c>
      <c r="E71" s="21" t="s">
        <v>284</v>
      </c>
      <c r="F71" s="15" t="s">
        <v>281</v>
      </c>
      <c r="G71" s="16">
        <v>45744</v>
      </c>
      <c r="H71" s="17" t="s">
        <v>285</v>
      </c>
      <c r="I71" s="18">
        <v>10657.9</v>
      </c>
      <c r="J71" s="19">
        <v>45744</v>
      </c>
      <c r="K71" s="13" t="s">
        <v>21</v>
      </c>
      <c r="L71" s="18">
        <f>538.3+10119</f>
        <v>10657.3</v>
      </c>
      <c r="M71" s="17" t="s">
        <v>283</v>
      </c>
    </row>
    <row r="72" spans="1:13" ht="15" customHeight="1">
      <c r="A72" s="30" t="s">
        <v>286</v>
      </c>
      <c r="B72" s="30"/>
      <c r="C72" s="30"/>
      <c r="D72" s="4"/>
      <c r="K72" s="31"/>
    </row>
    <row r="73" spans="1:13" ht="15" customHeight="1">
      <c r="A73" s="32" t="str">
        <f>[1]Bens!A27</f>
        <v>Data da última atualização: 01/04/2025</v>
      </c>
      <c r="B73" s="33"/>
      <c r="C73" s="4"/>
      <c r="D73" s="1"/>
    </row>
    <row r="74" spans="1:13" ht="15" customHeight="1">
      <c r="A74" s="34" t="s">
        <v>287</v>
      </c>
      <c r="B74" s="34"/>
      <c r="C74" s="34"/>
      <c r="D74" s="34"/>
    </row>
    <row r="75" spans="1:13" ht="15" customHeight="1">
      <c r="A75" s="34" t="s">
        <v>288</v>
      </c>
      <c r="B75" s="34"/>
      <c r="C75" s="34"/>
      <c r="D75" s="34"/>
    </row>
    <row r="76" spans="1:13" ht="15" customHeight="1">
      <c r="A76" s="35" t="s">
        <v>289</v>
      </c>
      <c r="B76" s="35"/>
      <c r="C76" s="35"/>
      <c r="D76" s="1"/>
    </row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48.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5">
    <mergeCell ref="A2:M2"/>
    <mergeCell ref="A3:E3"/>
    <mergeCell ref="A5:L5"/>
    <mergeCell ref="A74:D74"/>
    <mergeCell ref="A75:D75"/>
  </mergeCells>
  <conditionalFormatting sqref="C7:C7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CB846724-5A24-49C4-AF53-E5771E9BF36B}"/>
    <hyperlink ref="F8" r:id="rId2" xr:uid="{7FD43D36-2871-44F9-A72C-612846299823}"/>
    <hyperlink ref="F9" r:id="rId3" xr:uid="{0E71EC9E-D23E-463B-AA36-A6FEB2B632FF}"/>
    <hyperlink ref="F10" r:id="rId4" xr:uid="{50CF998E-7B00-44D8-A250-6E6F24543CC0}"/>
    <hyperlink ref="F11" r:id="rId5" xr:uid="{04FD8127-DB97-4345-A121-AB522528B892}"/>
    <hyperlink ref="F12" r:id="rId6" xr:uid="{49ED6AEF-EB0A-4337-A6AE-54CBFE52BC14}"/>
    <hyperlink ref="F13" r:id="rId7" xr:uid="{8C728337-C961-44F8-A75C-62CE6BB0C043}"/>
    <hyperlink ref="F14" r:id="rId8" xr:uid="{077B634F-1DC1-439C-9773-4B3474F7ED4A}"/>
    <hyperlink ref="F15" r:id="rId9" xr:uid="{C28D963C-D7EB-4279-89AD-90941B0E83E8}"/>
    <hyperlink ref="F16" r:id="rId10" xr:uid="{3D63B605-4133-4CEE-96F1-65745083E05D}"/>
    <hyperlink ref="F17" r:id="rId11" xr:uid="{ED452510-04F8-4180-AD1C-57D4EB4627A2}"/>
    <hyperlink ref="F18" r:id="rId12" xr:uid="{72E72101-5B6F-478A-9793-08E76ED685D4}"/>
    <hyperlink ref="F19" r:id="rId13" xr:uid="{5297D829-C071-4C9D-B9CC-FE5D4C949623}"/>
    <hyperlink ref="F20" r:id="rId14" xr:uid="{3C0D94F1-B04F-4577-B6FE-62470CF34BEC}"/>
    <hyperlink ref="F21" r:id="rId15" xr:uid="{83881A5B-A358-47B7-82D1-D00EB6A82606}"/>
    <hyperlink ref="F22" r:id="rId16" xr:uid="{754B17F4-BE62-4BF5-86A9-23B46AC52E1F}"/>
    <hyperlink ref="F23" r:id="rId17" xr:uid="{E253E15B-3292-4B89-970B-5710314D6EE5}"/>
    <hyperlink ref="F24" r:id="rId18" xr:uid="{1D29AD0A-7C76-4B37-84F6-121248302E6C}"/>
    <hyperlink ref="F25" r:id="rId19" xr:uid="{EBF56C9E-28DD-419F-AD7A-25D1602BF272}"/>
    <hyperlink ref="F26" r:id="rId20" xr:uid="{B0B1DB47-F8B2-4999-AEF5-D42C6BE57A3F}"/>
    <hyperlink ref="F27" r:id="rId21" xr:uid="{4D825807-1FA2-4F06-AE4B-58CADAB4ACEB}"/>
    <hyperlink ref="F28" r:id="rId22" xr:uid="{7769CD87-4B94-42C9-B3E4-660F202C8B72}"/>
    <hyperlink ref="F29" r:id="rId23" xr:uid="{60533DF5-4FD7-4BAF-913A-5633E479C71A}"/>
    <hyperlink ref="F30" r:id="rId24" xr:uid="{06046CB1-2B6F-4635-A6E8-020644C83D2C}"/>
    <hyperlink ref="F31" r:id="rId25" xr:uid="{C73126D2-1613-4B31-87D3-D629B30AF61F}"/>
    <hyperlink ref="F32" r:id="rId26" xr:uid="{8BB49378-6621-40EC-9B58-EED08EC6607C}"/>
    <hyperlink ref="F33" r:id="rId27" xr:uid="{522802F7-E37F-4C63-92E8-D0619E814CEE}"/>
    <hyperlink ref="F34" r:id="rId28" xr:uid="{DA8B756B-F007-401D-A7B4-11D5705337E1}"/>
    <hyperlink ref="F35" r:id="rId29" xr:uid="{9DAF6ED8-BC28-4634-B50F-BE9F948C8B93}"/>
    <hyperlink ref="F36" r:id="rId30" xr:uid="{CDC5346D-240E-4647-B95D-6B2E13375F0C}"/>
    <hyperlink ref="F37" r:id="rId31" xr:uid="{FF63BD52-57C5-4B4C-B8D7-0D7D5D83A575}"/>
    <hyperlink ref="F38" r:id="rId32" xr:uid="{E4E91607-3098-4AEF-844D-F593054CFA2D}"/>
    <hyperlink ref="F39" r:id="rId33" xr:uid="{CAA0A093-631C-4A78-8EF9-FEDC8C7F5E3E}"/>
    <hyperlink ref="F40" r:id="rId34" xr:uid="{E350C06E-302B-4687-914F-3B1D1270AA8B}"/>
    <hyperlink ref="F41" r:id="rId35" xr:uid="{C7BC0229-4DF3-47CA-B18C-54AC82E097CB}"/>
    <hyperlink ref="F42" r:id="rId36" xr:uid="{7A9A96F9-CAF5-430A-925F-2D4C2FAD1727}"/>
    <hyperlink ref="F43" r:id="rId37" xr:uid="{D5789955-0309-4C13-8F6C-886122BF106A}"/>
    <hyperlink ref="F44" r:id="rId38" xr:uid="{F8BCDD58-2BC7-47A5-98D0-545CFFE2A04E}"/>
    <hyperlink ref="F45" r:id="rId39" xr:uid="{899730C5-CC93-4E5D-9D0D-D78F6BCB3431}"/>
    <hyperlink ref="F46" r:id="rId40" xr:uid="{60BF9122-1247-4F78-A4B9-15BDABC265D4}"/>
    <hyperlink ref="F47" r:id="rId41" xr:uid="{DB82A130-CE12-4ACA-928E-54342D257034}"/>
    <hyperlink ref="F48" r:id="rId42" xr:uid="{B84E2350-490F-4D39-A80B-F7BC5852F78F}"/>
    <hyperlink ref="F49" r:id="rId43" xr:uid="{85BF08E3-D9C4-4C19-9BD7-5FB48CD1C12D}"/>
    <hyperlink ref="F50" r:id="rId44" xr:uid="{48FA926A-92EA-4645-9968-83A7F269882A}"/>
    <hyperlink ref="F51" r:id="rId45" xr:uid="{EC349B7F-2B1A-46EC-B0FC-85FF33F9A243}"/>
    <hyperlink ref="F52" r:id="rId46" xr:uid="{F844B76D-3345-4A98-B594-D75C35B369DB}"/>
    <hyperlink ref="F53" r:id="rId47" xr:uid="{473E1F0E-11CD-4E61-8F42-86155FFD5AA7}"/>
    <hyperlink ref="F54" r:id="rId48" xr:uid="{386E7067-D94C-46E3-89D9-62A7AC8E1CA5}"/>
    <hyperlink ref="F55" r:id="rId49" xr:uid="{443A0B12-1E6F-42BB-ACFF-8933A79A7CFC}"/>
    <hyperlink ref="F56" r:id="rId50" xr:uid="{94D1955C-A21B-4948-A3C7-6B605FFA8442}"/>
    <hyperlink ref="F57" r:id="rId51" xr:uid="{FBD23F90-A6EA-4956-8524-41D98014B954}"/>
    <hyperlink ref="F58" r:id="rId52" xr:uid="{FF645FA7-428D-417C-B6C8-04CD481A5DCA}"/>
    <hyperlink ref="F59" r:id="rId53" xr:uid="{F77C6286-723B-4D78-A3A1-112455950D12}"/>
    <hyperlink ref="F60" r:id="rId54" xr:uid="{F89EE00C-7EFB-4762-91E5-D095B61D2848}"/>
    <hyperlink ref="F61" r:id="rId55" xr:uid="{FF586B18-F2EC-4160-A6DC-8F687BE87954}"/>
    <hyperlink ref="F62" r:id="rId56" xr:uid="{81233184-D98E-439B-AEAA-8B99F2005484}"/>
    <hyperlink ref="F63" r:id="rId57" xr:uid="{4735DA7A-0AFD-4DB7-927F-21ECB02CA820}"/>
    <hyperlink ref="F64" r:id="rId58" xr:uid="{5BA3EF0B-803E-40A8-9A64-C349CDCEAD92}"/>
    <hyperlink ref="F65" r:id="rId59" xr:uid="{BEF4D5DD-ABC2-4E37-9DDB-B0AF7AA5B5AB}"/>
    <hyperlink ref="F66" r:id="rId60" xr:uid="{B0B2AE46-EBC0-483F-8762-B35B4B73D66C}"/>
    <hyperlink ref="F67" r:id="rId61" xr:uid="{9620FE62-8FAC-4DE3-B5AF-E0B8195E9100}"/>
    <hyperlink ref="F68" r:id="rId62" xr:uid="{37A03FB4-F489-4433-843D-19BF1AA78019}"/>
    <hyperlink ref="F69" r:id="rId63" xr:uid="{DF6C8AEA-78ED-4224-9931-58B43A87F978}"/>
    <hyperlink ref="F70" r:id="rId64" xr:uid="{A34948C5-934F-4E27-8666-A98AB29EE3EE}"/>
    <hyperlink ref="F71" r:id="rId65" xr:uid="{EA9B87F3-5F5A-46DB-805A-4A713B660AAD}"/>
    <hyperlink ref="E12" r:id="rId66" xr:uid="{14D93F6D-7D56-4AD9-A180-7707E6BE57E7}"/>
    <hyperlink ref="E13" r:id="rId67" xr:uid="{3A582097-F92F-4E03-9BBD-44865404EFDF}"/>
    <hyperlink ref="E14" r:id="rId68" xr:uid="{F2EB3E4D-E339-422C-92BD-DFFAA8124B27}"/>
    <hyperlink ref="E15" r:id="rId69" xr:uid="{1BF1E3AD-ADF7-4D68-AFFC-A7DCA24716F8}"/>
    <hyperlink ref="E16" r:id="rId70" xr:uid="{A59F0D91-DF97-423D-94D8-6980A1028E26}"/>
    <hyperlink ref="E18" r:id="rId71" xr:uid="{89E80287-4789-4D47-B150-99DDAAAF2537}"/>
    <hyperlink ref="E22" r:id="rId72" xr:uid="{4D0D48B0-D12C-43AD-8BE1-65D2A936805A}"/>
    <hyperlink ref="E23" r:id="rId73" xr:uid="{A41D65E5-70B0-4C40-A1FF-A2CD1016A9CE}"/>
    <hyperlink ref="E24" r:id="rId74" xr:uid="{346066D3-00E2-480B-B91D-63ED6EF7011F}"/>
    <hyperlink ref="E25" r:id="rId75" xr:uid="{67B1A585-E99E-4D81-BB8D-FFAF1ACD25D1}"/>
    <hyperlink ref="E26" r:id="rId76" xr:uid="{C8038EDE-71D8-4BFE-AC7F-7F97E4C4F129}"/>
    <hyperlink ref="E28" r:id="rId77" xr:uid="{8EB5E36B-ECC9-44E8-BF76-F51A461F765B}"/>
    <hyperlink ref="E29" r:id="rId78" xr:uid="{80CFCC3A-B23F-44DD-8CD4-101908482774}"/>
    <hyperlink ref="E30" r:id="rId79" xr:uid="{54DF6D98-599B-4A8E-A5E6-FCBDF7142199}"/>
    <hyperlink ref="E31" r:id="rId80" xr:uid="{B5959F89-E6D1-443C-9CC5-85510DDFFCCA}"/>
    <hyperlink ref="E32" r:id="rId81" xr:uid="{69232918-24BD-4B5E-ABD2-D2BA15EECD46}"/>
    <hyperlink ref="E33" r:id="rId82" xr:uid="{ABC7F73B-F913-4305-9BFB-5FC52FE8ADAD}"/>
    <hyperlink ref="E34" r:id="rId83" xr:uid="{258F3C68-576A-448D-AA60-C0A7EAF50EFC}"/>
    <hyperlink ref="E35" r:id="rId84" xr:uid="{74E5589D-7971-44CA-9D3A-BFAC1FAAB02C}"/>
    <hyperlink ref="E37" r:id="rId85" xr:uid="{3EC06990-B3BE-4C8C-B9E0-50C48E05F4E1}"/>
    <hyperlink ref="E38" r:id="rId86" xr:uid="{A99FF48F-4FDF-40CB-9D24-CE9C6A1C15AF}"/>
    <hyperlink ref="E39" r:id="rId87" xr:uid="{6B141FDE-6C90-4EB4-BA74-DA76A5792E23}"/>
    <hyperlink ref="E36" r:id="rId88" xr:uid="{D9636FAD-C623-4F6C-8D57-ED812AF3BCE0}"/>
    <hyperlink ref="E40" r:id="rId89" xr:uid="{4E4CA56A-8B7B-4495-8F9F-14004D8BE4F3}"/>
    <hyperlink ref="E41" r:id="rId90" xr:uid="{644A63B4-FFBD-4BB9-B449-AF66452B3725}"/>
    <hyperlink ref="E42" r:id="rId91" display="Liquidação da NE nº 2025NE0000267 - Prestação  de serviços de provimento de circuitos terrestres de transmissão de dados contemplando o fornecimento de equipamentos, instalação, operação, manutenção e gerência proativa dos serviços contratados  referente a NOVEMBRO/2024, conforme NFS-e n° 23333 e documentos no SEI 2024.028184." xr:uid="{41458713-C6AF-4990-9D15-A8FE309E65E2}"/>
    <hyperlink ref="E43" r:id="rId92" display="Liquidação da NE nº 2025NE0000267 - Prestação  de serviços de provimento de circuitos terrestres de transmissão de dados contemplando o fornecimento de equipamentos, instalação, operação, manutenção e gerência proativa dos serviços contratados  referente a NOVEMBRO/2024, conforme NFS-e n° 23333 e documentos no SEI 2024.028184." xr:uid="{BCA7C98F-BF7B-47BF-A743-8D969955629A}"/>
    <hyperlink ref="E45" r:id="rId93" xr:uid="{1E1EDF9B-1D8B-43A6-BE12-E70214A42848}"/>
    <hyperlink ref="E46" r:id="rId94" xr:uid="{A3E93538-6D1A-4281-9B55-5BD04E18BE72}"/>
    <hyperlink ref="E47" r:id="rId95" xr:uid="{BC8DB870-1AF2-41EC-B5EE-B90605723E09}"/>
    <hyperlink ref="E48" r:id="rId96" display="Liquidação da NE nº 2025NE0000049 - Ref. serviço de fornecimento de energia elétrica dos Prédios Sede, Anexo Administrativo e Unidade da Belo Horizonte (CA 004/2024-MP/PGJ) relativo a FEVEREIRO/2025, conforme Fatura nº 869937.02/2025.00&amp;#8203; e documentos no SEI 2025.005309." xr:uid="{362EC006-0BD4-406F-ADBE-74B6365EDADC}"/>
    <hyperlink ref="E49" r:id="rId97" xr:uid="{77413129-A3B9-4144-9DFB-39FC6BE1168F}"/>
    <hyperlink ref="E50" r:id="rId98" xr:uid="{FD9648F6-DBB6-424D-901A-8F2450BB3074}"/>
    <hyperlink ref="E51" r:id="rId99" display="Liquidação da NE nº 2024NE0000016 - Ref. prestação de serviços de análises laboratoriais da qualidade dos efluentes da Estação de Tratamento de Esgotos – ETE (CA 003/2020-MP/PGJ - 4ºT.A.) relativo à 9ª (nona) medição, conforme NFS-e n° 4832 e documentos no SEI 2025.004903." xr:uid="{86C7CB3A-2369-40A6-A40D-73A39A59E888}"/>
    <hyperlink ref="E52" r:id="rId100" display="Liquidação da NE nº 2024NE0001599 - Ref. serviço de fornecimento de energia elétrica nas  unidades consumidoras da Procuradoria-Geral de Justiça do Estado do Amazonas (CA 027/2024-MP/PGJ) relativo a FEVEREIRO/2025, conforme Fatura nº 869937.02/2025.01&amp;#8203; e documentos no SEI 2025.005580." xr:uid="{6D31977A-F453-4CA9-85EE-8A1C280802C8}"/>
    <hyperlink ref="E53" r:id="rId101" xr:uid="{A3FBE11F-F6FF-4CB3-BDC4-CA74E9EEA859}"/>
    <hyperlink ref="E54" r:id="rId102" xr:uid="{38459815-89F6-4809-8DD5-949DE0EBC4DD}"/>
    <hyperlink ref="E55" r:id="rId103" xr:uid="{3F51D255-ECA1-43D5-A2EA-711A843A7378}"/>
    <hyperlink ref="E56" r:id="rId104" display="Liquidação da NE nº 2025NE0000227 - Ref. a prestação de serviço de sustentação Sistema de Automação da Justiça - SAJ/MP (CA 019/2021 - MP/PGJ) relativo a DEZEMBRO/2024, conforme NFS-nº 794239 e documentos no SEI 2025.005220. Foi realizada a retenção de multa conforme despacho 84." xr:uid="{AA520761-2017-4EF1-957A-28BF9673E6D1}"/>
    <hyperlink ref="E57" r:id="rId105" xr:uid="{175BFD49-2B3A-4BDE-B62F-EF60DAAABBAC}"/>
    <hyperlink ref="E58" r:id="rId106" xr:uid="{B48892FD-81E1-48A7-8452-316806C0CD3F}"/>
    <hyperlink ref="E59" r:id="rId107" xr:uid="{883A268D-8650-4461-BB8B-C1DDD6AD48E3}"/>
    <hyperlink ref="E60" r:id="rId108" xr:uid="{4A5C7521-76B6-4E82-8952-6FE52566A38E}"/>
    <hyperlink ref="E61" r:id="rId109" xr:uid="{1135DF07-4C76-4ECE-8CCD-82C077833818}"/>
    <hyperlink ref="E62" r:id="rId110" xr:uid="{DFC7968D-36CE-4C2B-BAA3-0096618CB517}"/>
    <hyperlink ref="E63" r:id="rId111" xr:uid="{89A58347-9DFF-4001-BBE2-E6BBB743CC41}"/>
    <hyperlink ref="E64" r:id="rId112" xr:uid="{03D6BB67-6C83-4074-9DF0-C610DE8EA961}"/>
    <hyperlink ref="E65" r:id="rId113" xr:uid="{9E574EC0-CBC8-41D1-A897-FD182946A73D}"/>
    <hyperlink ref="E66" r:id="rId114" xr:uid="{C29D7E39-188E-4321-8FFE-E3957E1005FA}"/>
    <hyperlink ref="E67" r:id="rId115" xr:uid="{457F8194-B48C-4ADB-80D2-CC2590D8FA12}"/>
    <hyperlink ref="E68" r:id="rId116" xr:uid="{BC4E7727-BC12-4CF1-8AC1-520792E8D42C}"/>
    <hyperlink ref="E69" r:id="rId117" xr:uid="{3B59DF4A-624F-4D03-B14B-49A840D212E3}"/>
    <hyperlink ref="E70" r:id="rId118" xr:uid="{34DEB4CB-970E-48CA-9486-330FF8788EB6}"/>
    <hyperlink ref="E71" r:id="rId119" xr:uid="{3F0F9846-0084-4A83-BA5C-07F07E9FF9A1}"/>
    <hyperlink ref="E17" r:id="rId120" xr:uid="{F8975303-24A9-4B47-AE09-61CE3B775DA7}"/>
  </hyperlinks>
  <pageMargins left="0.511811024" right="0.511811024" top="0.78740157499999996" bottom="0.78740157499999996" header="0.31496062000000002" footer="0.31496062000000002"/>
  <pageSetup scale="36" orientation="portrait" r:id="rId121"/>
  <drawing r:id="rId1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6819D956-5A90-480E-9D1C-EB3AF3E37D56}"/>
</file>

<file path=customXml/itemProps2.xml><?xml version="1.0" encoding="utf-8"?>
<ds:datastoreItem xmlns:ds="http://schemas.openxmlformats.org/officeDocument/2006/customXml" ds:itemID="{C7F12FA7-E24D-4FA2-9C17-F1CB84E2D3DB}"/>
</file>

<file path=customXml/itemProps3.xml><?xml version="1.0" encoding="utf-8"?>
<ds:datastoreItem xmlns:ds="http://schemas.openxmlformats.org/officeDocument/2006/customXml" ds:itemID="{3B785BD8-2D71-431E-A40F-A3B689EC7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2025-04-01T14:42:57Z</dcterms:created>
  <dcterms:modified xsi:type="dcterms:W3CDTF">2025-04-01T14:43:21Z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