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1- ORDEM CRONOLÓGICA DE PAGAMENTO/05.Maio/"/>
    </mc:Choice>
  </mc:AlternateContent>
  <xr:revisionPtr revIDLastSave="0" documentId="8_{969C2258-DEED-4A38-859E-2A2EAFC60C0A}" xr6:coauthVersionLast="47" xr6:coauthVersionMax="47" xr10:uidLastSave="{00000000-0000-0000-0000-000000000000}"/>
  <bookViews>
    <workbookView xWindow="-120" yWindow="-120" windowWidth="29040" windowHeight="15720" xr2:uid="{39172A19-9FE0-4B54-BDBE-1CCD1C8C4A97}"/>
  </bookViews>
  <sheets>
    <sheet name="Serviços" sheetId="1" r:id="rId1"/>
  </sheets>
  <externalReferences>
    <externalReference r:id="rId2"/>
  </externalReferences>
  <definedNames>
    <definedName name="_xlnm._FilterDatabase" localSheetId="0" hidden="1">Serviços!$D$1:$D$201</definedName>
    <definedName name="_xlnm.Print_Area" localSheetId="0">Serviços!$A$1:$M$110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6" i="1" l="1"/>
  <c r="L104" i="1"/>
  <c r="L99" i="1"/>
  <c r="L98" i="1"/>
  <c r="L97" i="1"/>
  <c r="L96" i="1"/>
  <c r="L95" i="1"/>
  <c r="L94" i="1"/>
  <c r="L93" i="1"/>
  <c r="L92" i="1"/>
  <c r="L91" i="1"/>
  <c r="L90" i="1"/>
  <c r="L89" i="1"/>
  <c r="L87" i="1"/>
  <c r="L86" i="1"/>
  <c r="L84" i="1"/>
  <c r="L83" i="1"/>
  <c r="L78" i="1"/>
  <c r="L77" i="1"/>
  <c r="L76" i="1"/>
  <c r="L75" i="1"/>
  <c r="L74" i="1"/>
  <c r="L73" i="1"/>
  <c r="L70" i="1"/>
  <c r="L67" i="1"/>
  <c r="L66" i="1"/>
  <c r="L65" i="1"/>
  <c r="L64" i="1"/>
  <c r="L62" i="1"/>
  <c r="L61" i="1"/>
  <c r="L60" i="1"/>
  <c r="L59" i="1"/>
  <c r="L58" i="1"/>
  <c r="L57" i="1"/>
  <c r="L56" i="1"/>
  <c r="L55" i="1"/>
  <c r="L54" i="1"/>
  <c r="L50" i="1"/>
  <c r="L48" i="1"/>
  <c r="L46" i="1"/>
  <c r="L44" i="1"/>
  <c r="L43" i="1"/>
  <c r="L41" i="1"/>
  <c r="L40" i="1"/>
  <c r="L35" i="1"/>
  <c r="L34" i="1"/>
  <c r="L33" i="1"/>
  <c r="L32" i="1"/>
  <c r="L31" i="1"/>
  <c r="L28" i="1"/>
  <c r="L26" i="1"/>
  <c r="L25" i="1"/>
  <c r="L22" i="1"/>
  <c r="L21" i="1"/>
  <c r="L20" i="1"/>
  <c r="L19" i="1"/>
  <c r="L18" i="1"/>
  <c r="L15" i="1"/>
  <c r="L10" i="1"/>
  <c r="L9" i="1"/>
  <c r="L8" i="1"/>
  <c r="A2" i="1"/>
</calcChain>
</file>

<file path=xl/sharedStrings.xml><?xml version="1.0" encoding="utf-8"?>
<sst xmlns="http://schemas.openxmlformats.org/spreadsheetml/2006/main" count="706" uniqueCount="408">
  <si>
    <t>ORDEM CRONOLÓGICA DE PAGAMENTOS – PGJ/AM</t>
  </si>
  <si>
    <r>
      <t xml:space="preserve">ORDEM CRONOLÓGICA DE PAGAMENTOS DE </t>
    </r>
    <r>
      <rPr>
        <b/>
        <sz val="14"/>
        <color theme="4" tint="-0.249977111117893"/>
        <rFont val="Arial"/>
        <family val="2"/>
      </rPr>
      <t>PRESTAÇÃO DE SERVIÇOS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</si>
  <si>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</si>
  <si>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</si>
  <si>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</si>
  <si>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</si>
  <si>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</si>
  <si>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</si>
  <si>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</si>
  <si>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</si>
  <si>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</si>
  <si>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</si>
  <si>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</si>
  <si>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</si>
  <si>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</si>
  <si>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Maio</t>
  </si>
  <si>
    <t>QUALY NUTRI SERVICOS DE ALIMENTACAO LTDA</t>
  </si>
  <si>
    <t>Liquidação da NE nº 2025NE0000739 - Ref. a aquisição de serviços de Buffet, para o fornecimento para 20 (vinte) pessoas - KIT LANCHE, para atender reunião da 60.ª e 61.ª PROCEAPSP, a ser realizado no dia 16/04/2025, conforme NF-e n° 725 e documentos no SEI 2025.008841</t>
  </si>
  <si>
    <t>725/2025</t>
  </si>
  <si>
    <t>1341/2025</t>
  </si>
  <si>
    <t>-</t>
  </si>
  <si>
    <t>2025.008841</t>
  </si>
  <si>
    <t>SERVIX INFORMÁTICA LTDA</t>
  </si>
  <si>
    <t>Liquidação da NE nº 2025NE0000053 - Pestação de serviço de solução de firewall de próxima geração em alta disponibilidade, com monitoramento (CA 004/2023 - MP/PGJ) ref. a MARÇO/2025 (parcela 18 de 48) conforme NFS-e n° 95 e demais documentos no SEI 2025.008212.</t>
  </si>
  <si>
    <t>95/2025</t>
  </si>
  <si>
    <t>1342/2025</t>
  </si>
  <si>
    <t>2025.008212</t>
  </si>
  <si>
    <t>Liquidação da NE nº 2025NE0000053 - Pestação de serviço de solução de firewall de próxima geração em alta disponibilidade, com monitoramento (CA 004/2023 - MP/PGJ) ref. a MARÇO/2025 (parcela 18 de 48) conforme NFS-e n° 96 e demais documentos no SEI 2025.008212.</t>
  </si>
  <si>
    <t>96/025</t>
  </si>
  <si>
    <t>1343/2025</t>
  </si>
  <si>
    <t>GIBBOR PUBLICIDADE E PUBLICACOES DE EDITAIS LTDA</t>
  </si>
  <si>
    <t>Liquidação da NE nº 2024NE0001233 - Prestação de serviços de publicação de atos oficiais e notas de interesse público desta Procuradoria-Geral de Justiça/Ministério Públido do Estado do Amazonas em jornal diário de grande circulação no Estado do Amazonas, referente aos serviços prestados no período de ABRIL/2025, descritos na NF nº 26018 e demais documentos no SEI 2025.008556.</t>
  </si>
  <si>
    <t>26018/2025</t>
  </si>
  <si>
    <t>1344/2025</t>
  </si>
  <si>
    <t>2025.008556</t>
  </si>
  <si>
    <t>Liquidação da NE nº 2025NE0000017 - Prestação de serviços de publicação de atos oficiais e notas de interesse público desta Procuradoria-Geral de Justiça/Ministério Públido do Estado do Amazonas em jornal diário de grande circulação no Estado do Amazonas, referente aos serviços prestados no período de ABRIL/2025, descritos na NF nº 26018 e demais documentos no SEI 2025.008556.</t>
  </si>
  <si>
    <t>1345/2025</t>
  </si>
  <si>
    <t>PRIME CONSULTORIA E ASSESSORIA EMPRESARIAL LTDA</t>
  </si>
  <si>
    <t>Liquidação da NE nº 2024NE0000369 - Ref. ao Serviço de gerenciamento de frota - SERVIÇO (CA N° 007/2023-MP/PGJ) referente FEVEREIRO/2025, conforme a NF-e n° 2778065&amp;#8203; e documentos no PI-SEI 2025.006151.</t>
  </si>
  <si>
    <t>2778065/2025</t>
  </si>
  <si>
    <t>1349/2025</t>
  </si>
  <si>
    <t>2025.006151</t>
  </si>
  <si>
    <t>Liquidação da NE nº 2024NE0000370 - Ref. ao Serviço de gerenciamento de frota - CONSUMO (CA N° 007/2023-MP/PGJ) referente FEVEREIRO/2025 , conforme a NF-e n° 2778066 e documentos no PI-SEI 2025.006151.</t>
  </si>
  <si>
    <t>2778066/2025</t>
  </si>
  <si>
    <t>1350/2025</t>
  </si>
  <si>
    <t>Liquidação da NE nº 2024NE0000037 - Ref. ao Serviço de gerenciamento de frota - CONSUMO (CA N° 007/2023-MP/PGJ) referente FEVEREIRO/2025 , conforme a NF-e n° 2778066 e documentos no PI-SEI 2025.006151.</t>
  </si>
  <si>
    <t>1351/2025</t>
  </si>
  <si>
    <t>MAPFRE SEGUROS GERAIS S/A</t>
  </si>
  <si>
    <t>Liquidação da NE nº 2025NE0000531 - Prestação do serviço de seguro dda frota de veículos, por 12 (doze) meses a contar de 24.03.2025, de acordo com o Contrato Administrativo n.º 010/2023 – MP/PGJ e demais documentos no PI-SEI 2025.007914.</t>
  </si>
  <si>
    <t>RECIBO DE APÓLICE DE SEGUROS Nº 2143000193131</t>
  </si>
  <si>
    <t>1352/2025</t>
  </si>
  <si>
    <t>2025.007914</t>
  </si>
  <si>
    <t>STAR GREEN GERADORES LTDA</t>
  </si>
  <si>
    <t>Liquidação da NE nº 2024NE0001725 - Ref. a serviço de manutenção preventiva e corretiva em grupo gerador (CA 005/2024 - MP/PGJ) ref a ABRIL/2025 conforme NF-e n° 282 e documentos no SEI 2025.008576.</t>
  </si>
  <si>
    <t>282/2025</t>
  </si>
  <si>
    <t>1353/2025</t>
  </si>
  <si>
    <t>2025.008576</t>
  </si>
  <si>
    <t>PREVILEMOS LTDA - ADMINISTRADORA E CORRETORA DE SEGUROS</t>
  </si>
  <si>
    <t>Liquidação da NE nº 2024NE0001817 -  Prestação de seguro coletivo contra acidentes pessoais de estagiários (CA 007/2023-MP/PGJ) referente ao período de 01/04/2025 a 01/05/2025,  conforme Fatura nº 20 e demais documentos no SEI 2025.009657.</t>
  </si>
  <si>
    <t>Fatura nº 20/2025</t>
  </si>
  <si>
    <t>1357/2025</t>
  </si>
  <si>
    <t>2025.009657</t>
  </si>
  <si>
    <t>PONTOMAIS TECNOLOGIA S/A</t>
  </si>
  <si>
    <t>Liquidação da NE nº 2025NE0000493 - - Ref. Pestação de serviço do sistema informatizado de registro e controle de ponto eletrônico, em ambiente web, para a Procuradoria-Geral de Justiça (CA 008/2025 - MP/PGJ). NF-n° 1158887, competencia de ABRIL/ 25 e demais documentos no SEI 2025.008097.</t>
  </si>
  <si>
    <t>1158887/2025</t>
  </si>
  <si>
    <t>1358/2025</t>
  </si>
  <si>
    <t>2025.008097</t>
  </si>
  <si>
    <t>EYES NWHERE SISTEMAS INTELIGENTES DE IMAGEM LTDA</t>
  </si>
  <si>
    <t>Liquidação da NE nº 2025NE0000023 - Ref. a serviço de acesso dedicado a internet (Anti-DDoS) (033/2021-MP/PGJ - 3ºT.A.) no mês de MARÇO/2025, conforme NF-nº 1206 e demais documentos no SEI 2025.007595.</t>
  </si>
  <si>
    <t>1206/2025</t>
  </si>
  <si>
    <t>1362/2025</t>
  </si>
  <si>
    <t>2025.007595</t>
  </si>
  <si>
    <t>HIGH EMPREENDIMENTOS LTDA</t>
  </si>
  <si>
    <t>Liquidação da NE nº 2024NE0000989 - Ref. ao serviço de locação de grupo motogerador à diesel, com instalação e implementação completa, incluindo automação, transporte, montagem, instalação, treinamento básico de operação e verificações de rotina, para a Reunião do Grupo Nacional de Combate às Organizações Criminosas (GNCOC), conforme a NF-e n° 584, C.A Nº 033/2022 e documentos no PI-SEI 2024.013185.</t>
  </si>
  <si>
    <t>584/2025</t>
  </si>
  <si>
    <t>1363/2025</t>
  </si>
  <si>
    <t>2024.013185</t>
  </si>
  <si>
    <t>FERNANDES CONSTRUÇOES EIRELI</t>
  </si>
  <si>
    <t>Liquidação da NE nº 2025NE0000445 - Ref. a prestação de serviços de manutenção de forro, ref. a 27/03/2025 - 08/04/2025, conforme NF-e n° 274 (CA 037/2024 - MP/PGJ) e demais documentos no PI-SEI 2025.009062.</t>
  </si>
  <si>
    <t>274/2025</t>
  </si>
  <si>
    <t>1364/2025</t>
  </si>
  <si>
    <t>2025.009062</t>
  </si>
  <si>
    <t>LOGIC PRO SERVICOS DE TECNOLOGIA DA INFORMACAO LTDA</t>
  </si>
  <si>
    <t>Liquidação da NE nº 2024NE0000338 - Ref. serviço de conectividade ponto a ponto em fibra óptica (CA 008/2023-MP/PGJ - 1ºT.A), ref. a MARÇO/2025, conforme NF-nº 48879 e documentos no PI-SEI 2025.007502.</t>
  </si>
  <si>
    <t>48879/2025</t>
  </si>
  <si>
    <t>1365/2025</t>
  </si>
  <si>
    <t>2025.007502</t>
  </si>
  <si>
    <t>Liquidação da NE nº 2025NE0000682 - Ref. serviço de conectividade ponto a ponto em fibra óptica (CA 008/2023-MP/PGJ - 1ºT.A), ref. a MARÇO/2025, conforme NF-nº 48879 e documentos no PI-SEI 2025.007502.</t>
  </si>
  <si>
    <t>1366/2025</t>
  </si>
  <si>
    <t>Liquidação da NE nº 2025NE0000524 - Ref. serviço de conectividade ponto a ponto em fibra óptica (CA 008/2023-MP/PGJ - 1ºT.A), ref. a MARÇO/2025, conforme NF-nº 48879 e documentos no PI-SEI 2025.007502.</t>
  </si>
  <si>
    <t>1367/2025</t>
  </si>
  <si>
    <t>MBM SEGURADORA S.A.</t>
  </si>
  <si>
    <t>Liquidação da NE nº 2024NE0001228 - Ref. serviço de seguro coletivo contra acidentes pessoais para Estagiários da PGJ/MPAM no período 10/03/25 à 09/04/25 (CA 007/2024 - MP/PGJ) conforme Fatura n° 004/2025 e documentos no PI-SEI 2025.009049.</t>
  </si>
  <si>
    <t>Fatura nº 004/2025</t>
  </si>
  <si>
    <t>1368/2025</t>
  </si>
  <si>
    <t>2025.009049</t>
  </si>
  <si>
    <t>MÓDULO ENGENHARIA CONSULTORIA E GERENCIA PREDIAL LTDA</t>
  </si>
  <si>
    <t>Liquidação da NE nº 2025NE0000010 - Prestação de serviços de manutenção preventiva e corretiva de elevadores (CA 015/2023 - MP/PGJ) referente a MARÇO/2025, conforme NF- n° 38880 e documentos no SEI 2025.008839.</t>
  </si>
  <si>
    <t>38880/2025</t>
  </si>
  <si>
    <t>1369/2025</t>
  </si>
  <si>
    <t>2025.008839</t>
  </si>
  <si>
    <t>FUNDO DE MODERNIZACAO E REAPARELHAMENTO DO PODER JUDICIARIO ESTADUAL - FUNJEAM - MANAUS</t>
  </si>
  <si>
    <t>Liquidação da NE nº 2024NE0000092 - CESSÃO ONEROSA DE USO DE BEM IMÓVEL N° 001/2021-TJ, referente a MARÇO/2025, conforme documentos do PI-SEI 2025.008523.</t>
  </si>
  <si>
    <t>MEMORANDO Nº 80/2025</t>
  </si>
  <si>
    <t>1370/2025</t>
  </si>
  <si>
    <t>2025.008523</t>
  </si>
  <si>
    <t>A DE CASTRO AMORA LTDA</t>
  </si>
  <si>
    <t>Liquidação da NE nº 2024NE0001317 - Ref. serviços gráficos para atender às necessidades da 86ª Promotoria de Justiça do Ministério Público do Estado do Amazonas, no âmbito das atividades do Projeto “Não Seja Mula”, conforme NF-e n° 145 e documentos no SEI 2025.009187.</t>
  </si>
  <si>
    <t>145/2025</t>
  </si>
  <si>
    <t>1373/2025</t>
  </si>
  <si>
    <t>2025.009187</t>
  </si>
  <si>
    <t>2KS AGENCIA DIGITAL PUBLICIDADE LTDA</t>
  </si>
  <si>
    <t>Liquidação da NE nº 2025NE0000001 - Ref. a Prestação de serviços de clipping digital e mailing (CA 019/2024 - MP/PGJ) referente ao período de 26/03/2025 à 26/04/2025, conforme NF n° 629 e demais documentos no SEI 2025.009293.</t>
  </si>
  <si>
    <t>629/2025</t>
  </si>
  <si>
    <t>1375/2025</t>
  </si>
  <si>
    <t>2025.009293</t>
  </si>
  <si>
    <t>Liquidação da NE nº 2024NE0001725 - Ref. a serviço de manutenção preventiva em grupo gerador (CA 005/2024 - MP/PGJ) ref a MARÇO/2025 conforme NF-e n° 280 e documentos no PI-SEI 2025.008107</t>
  </si>
  <si>
    <t>280/2025</t>
  </si>
  <si>
    <t>1380/2025</t>
  </si>
  <si>
    <t>2025.008107</t>
  </si>
  <si>
    <t>B. M. J. COMERCIAL E SERVICOS LTDA</t>
  </si>
  <si>
    <t>Liquidação da NE nº 2025NE0000020 - Serviço  referente a manutenção preventiva e corretiva do grupo gerador que atende o edifício anexo (CA N° 021/2023 MP/PGJ) referente a MARÇO/2025 conforme NFS-e nº 566 e documentos no PI-SEI 2025.008325.</t>
  </si>
  <si>
    <t>566/2025</t>
  </si>
  <si>
    <t>1381/2025</t>
  </si>
  <si>
    <t>2025.008325</t>
  </si>
  <si>
    <t>Liquidação da NE nº 2025NE0000020 - Referente ao fornecimento de 296 litros de combustível (CA N° 021/2023 MP/PGJ) referente a MARÇO/2025 conforme NFS-e nº 567 e documentos no PI-SEI 2025.008326.</t>
  </si>
  <si>
    <t>567/2025</t>
  </si>
  <si>
    <t>1382/2025</t>
  </si>
  <si>
    <t>2025.008326</t>
  </si>
  <si>
    <t>VIA DIRETA TELECOMUNICACOES VIA SATELITE E INTERNET LTDA</t>
  </si>
  <si>
    <t>Liquidação da NE nº 2025NE0000046 - Prestação de serviços de conectividade a internet, via satélite (LEO), (CA n° 023/2024 - MP/PGJ) referente a MARÇO/25 conforme NFSC nº 537 e Fatura de Locação nº 03/2025. Demais documentos no PI-SEI 2025.008447</t>
  </si>
  <si>
    <t>537/2025</t>
  </si>
  <si>
    <t>1386/2025</t>
  </si>
  <si>
    <t>2025.008447</t>
  </si>
  <si>
    <t>OI S.A. - EM RECUPERACAO JUDICIAL</t>
  </si>
  <si>
    <t>Liquidação da NE nº 2025NE0000024 - Prestação de serviços de acesso dedicado à Internet com proteção Anti-DDoS (CA Nº 032/2021-MP/PGJ - 2º TA) referente a MARÇO/2025, conforme Fatura nº 300039379195 e documentos no SEI 2025.007164.</t>
  </si>
  <si>
    <t>Fatura nº 300039379195</t>
  </si>
  <si>
    <t>1440/2025</t>
  </si>
  <si>
    <t>2025.007164</t>
  </si>
  <si>
    <t>Liquidação da NE nº 2025NE0000024 - Prestação de serviços de acesso dedicado à Internet com proteção Anti-DDoS (CA Nº 032/2021-MP/PGJ - 3º TA) referente a ABRIIL/2025, conforme Fatura nº 0300039381265 e documentos no SEI 2025.009617.</t>
  </si>
  <si>
    <t>Fatura nº 0300039381265</t>
  </si>
  <si>
    <t>1441/2025</t>
  </si>
  <si>
    <t>2025.009617</t>
  </si>
  <si>
    <t>EMPRESA BRASILEIRA DE CORREIOS E TELEGRAFOS</t>
  </si>
  <si>
    <t>Liquidação da NE nº 2025NE0000067 - Ref. serviços e venda de produtos postais (CA 035/2021/MP/PGJ) conforme Fatura nº 79043 e documentos no SEI 2025.009838.</t>
  </si>
  <si>
    <t>Fatura nº 79043</t>
  </si>
  <si>
    <t>1442/2025</t>
  </si>
  <si>
    <t>2025.009838</t>
  </si>
  <si>
    <t>Liquidação da NE nº 2025NE0000826 - Ref. a aquisição de serviços de Buffet, para fornecimento de 70 unidades de Coffee break para atender a demanda do evento: “3º encontro temático do projeto MPAM acolhe”, no dia 29 de abril de 2025, no auditório Carlos Alberto Bandeira de Araújo, anexo da Procuradoria-Geral da Justiça, conforme NF-e n° 728 e documentos no SEI 2025.009512.</t>
  </si>
  <si>
    <t>728/2025</t>
  </si>
  <si>
    <t>1443/2025</t>
  </si>
  <si>
    <t>2025.009512</t>
  </si>
  <si>
    <t>Liquidação da NE nº 2025NE0000831 - Ref. a aquisição de serviços de Buffet, para fornecimento de 200 unidades de Café da manhã para atender a demanda do evento comemorativo de Páscoa, no dia 23 de abril de 2025, no auditório Carlos Alberto Bandeira de Araújo, anexo a sede da Procuradoria-Geral de Justiça, conforme NF-e n° 727 e documentos no SEI 2025.009509.</t>
  </si>
  <si>
    <t>727/2025</t>
  </si>
  <si>
    <t>1444/2025</t>
  </si>
  <si>
    <t>2025.009509</t>
  </si>
  <si>
    <t>Liquidação da NE nº 2025NE0000848 - Ref. A aquisição de serviços de Buffet, para fornecimento de 20 unidades de Kit Lanche para atender demanda do evento: Projeto de cidadania institucional - MP cidadão digital, nos dias 29 e 30.04.2025, no auditório Carlos Bandeira de Araújo, conforme NF-e nº 729 e documentos no SEI 2025.009514.</t>
  </si>
  <si>
    <t>729/2025</t>
  </si>
  <si>
    <t>1445/2025</t>
  </si>
  <si>
    <t>2025.009514</t>
  </si>
  <si>
    <t>ECOSEGM E CONSULTORIA AMBIENTAL LTDA ME</t>
  </si>
  <si>
    <t>Liquidação da NE nº 2024NE0000016 - Ref. prestação de serviços de análises laboratoriais da qualidade dos efluentes da Estação de Tratamento de Esgotos – ETE (CA 003/2020-MP/PGJ - 4ºT.A.) referente à 11ª (décima primeira) medição, conforme NF-e n° 4940 e documentos no SEI 2025.009333.</t>
  </si>
  <si>
    <t>4940/2025</t>
  </si>
  <si>
    <t>1446/2025</t>
  </si>
  <si>
    <t>2025.009333</t>
  </si>
  <si>
    <t>MANAUS AMBIENTAL S A</t>
  </si>
  <si>
    <t>Liquidação da NE nº 2024NE0000027 - Ref. aos serviços prestados de abastecimento de água e esgotamento sanitário (CA 006/2023 - MP/PGJ) relativo a MARÇO/2025, conforme Fatura nº 921215/ 2025 e documentos no SEI 2025.009163.</t>
  </si>
  <si>
    <t>Fatura nº 921215/ 2025</t>
  </si>
  <si>
    <t>1456/2025</t>
  </si>
  <si>
    <t>2025.009163</t>
  </si>
  <si>
    <t>G REFRIGERAÇAO COM E SERV DE REFRIGERAÇAO LTDA  ME</t>
  </si>
  <si>
    <t>Liquidação da NE nº 2025NE0000898 -  Ref. serv. manutenção preventiva e corretiva no sistema de refrigeração (CA 025/2022 MP/PGJ  3º TA) relativo a ABRIL/2025 conforme NFS-nº 3222 e documentos no SEI 2025.009806.</t>
  </si>
  <si>
    <t>3222/2025</t>
  </si>
  <si>
    <t>1478/2025</t>
  </si>
  <si>
    <t>2025.009806</t>
  </si>
  <si>
    <t>TELEFONICA BRASIL S.A.</t>
  </si>
  <si>
    <t>Liquidação da NE nº 2025NE0000015 - Ref. prestação de Serviços Móvel Pessoal – SMP (CA 016/2023 - MP/PGJ 1º TA) relativo a ABRIL/25 conforme Fatura nº 0345991343 e documentos no SEI 2025.009590</t>
  </si>
  <si>
    <t>Fatura nº 0345991343</t>
  </si>
  <si>
    <t>1479/2025</t>
  </si>
  <si>
    <t>2025.009590</t>
  </si>
  <si>
    <t>Liquidação da NE nº 2024NE0001987 - Prestação de serviços de conectividade a internet, via sátelite (LEO), (CA n° 023/2024 - MP/PGJ) referente a FEVEREIRO/25 conforme NFSC nº 506 e demais documentos no PI-SEI 2025.008302</t>
  </si>
  <si>
    <t>506/2025</t>
  </si>
  <si>
    <t>1480/2025</t>
  </si>
  <si>
    <t>2025.008302</t>
  </si>
  <si>
    <t>Liquidação da NE nº 2025NE0000046 - Prestação de serviços de conectividade a internet, via sátelite (LEO), (CA n° 023/2024 - MP/PGJ) referente a FEVEREIRO/25 conforme NFSC nº 506 e demais documentos no PI-SEI 2025.008302</t>
  </si>
  <si>
    <t>1481/2025</t>
  </si>
  <si>
    <t>JF ENGENHARIA E SERVICOS ESPECIALIZADOS LTDA</t>
  </si>
  <si>
    <t>Liquidação da NE nº 2025NE0000014 - Ref. serviço de limpeza e conservação nas instalações da PGJ/AM (CA 010/2020-MP/PGJ) relativo a ABRIL/2025, conforme NFS-nº 7770 e documentos no SEI 2025.009726.</t>
  </si>
  <si>
    <t>7770/2025</t>
  </si>
  <si>
    <t>1489/2025</t>
  </si>
  <si>
    <t>2025.009726</t>
  </si>
  <si>
    <t>Liquidação da NE nº 2025NE0000528 - Ref. serviço de limpeza e conservação nas instalações da PGJ/AM (CA 010/2020-MP/PGJ) relativo a ABRIL/2025, conforme NFS-nº 7770 e documentos no SEI 2025.009726.</t>
  </si>
  <si>
    <t>1490/2025</t>
  </si>
  <si>
    <t>AMAZONAS ENERGIA S.A</t>
  </si>
  <si>
    <t>Liquidação da NE nº 2025NE0000049 - Ref. serviço de fornecimento de energia elétrica dos Prédios Sede, Anexo Administrativo e Unidade da Belo Horizonte (CA 004/2024-MP/PGJ) relativo a MARÇO/2025, conforme Fatura nº 869937.03/2025.00&amp;#8203; e documentos no SEI 2025.007989.</t>
  </si>
  <si>
    <t>Fatura nº 86993703</t>
  </si>
  <si>
    <t>1491/2025</t>
  </si>
  <si>
    <t>2025.007989</t>
  </si>
  <si>
    <t>SERVICO AUTONOMO DE AGUA E ESGOTO DE ITACOATIARA</t>
  </si>
  <si>
    <t>Liquidação da NE nº 2024NE0000042 - Ref. serviços de fornecimento de água potável a sede da PGJ-AM Itacoatiara (CA 005/2022-MP/PGJ) relativo a ABRIL/2025, conforme FATURA nº 23074&amp;#8203;042025 e documentos no SEI 2025.008468.</t>
  </si>
  <si>
    <t>Fatura nº 2307404/2025</t>
  </si>
  <si>
    <t>1492/2025</t>
  </si>
  <si>
    <t>2025.008468</t>
  </si>
  <si>
    <t>Liquidação da NE nº 2025NE0000008 -  Ref. serv. manutenção preventiva e corretiva no sistema de refrigeração (CA 025/2022 MP/PGJ  3º TA) relativo a ABRIL/2025 conforme NFS-nº 3222 e documentos no SEI 2025.009806.</t>
  </si>
  <si>
    <t>1494/2025</t>
  </si>
  <si>
    <t>Liquidação da NE nº 2024NE0002288 - Ref. aos serviços prestados de abastecimento de água e esgotamento sanitário (CA 006/2023 - MP/PGJ) relativo a MARÇO/2025, conforme Fatura nº 921215/ 2025 e documentos no SEI 2025.009163.</t>
  </si>
  <si>
    <t>Fatura nº 921215/2025</t>
  </si>
  <si>
    <t>1498/2025</t>
  </si>
  <si>
    <t>Liquidação da NE nº 2025NE0000051 - Ref. aos serviços prestados de abastecimento de água e esgotamento sanitário (CA 006/2023 - MP/PGJ) relativo a MARÇO/2025, conforme Fatura nº 921215/ 2025 e documentos no SEI 2025.009163.</t>
  </si>
  <si>
    <t>1499/2025</t>
  </si>
  <si>
    <t>SOFTPLAN PLANEJAMENTO E SISTEMAS LTDA</t>
  </si>
  <si>
    <t>Liquidação da NE nº 2025NE0000227 - Ref. serviço de suporte de primeiro nível (CA 019/2021 - MP/PGJ), referente a JANEIRO/25, conforme NFS-nº 809739 e documentos no SEI 2025.008852.</t>
  </si>
  <si>
    <t>809739/2025</t>
  </si>
  <si>
    <t>1531/2025</t>
  </si>
  <si>
    <t>2025.008852</t>
  </si>
  <si>
    <t>Liquidação da NE nº 2025NE0000003 - Ref. serviço de suporte de primeiro nível (CA 019/2021 - MP/PGJ), referente a JANEIRO/25, conforme NFS-nº 809739 e documentos no SEI 2025.008852.</t>
  </si>
  <si>
    <t>1532/2025</t>
  </si>
  <si>
    <t>Liquidação da NE nº 2025NE0000003 - Ref. prestação de serviços de sustentação, competência: FEVEREIRO/2025 (CA 019/2021 - MP/PGJ) conforme NF-nº 809735 e documentos no SEI 2025.008849.</t>
  </si>
  <si>
    <t>809735/2025</t>
  </si>
  <si>
    <t>1533/2025</t>
  </si>
  <si>
    <t>2025.008849</t>
  </si>
  <si>
    <t>Liquidação da NE nº 2025NE0000003 - Ref. a prestação de Prestação de Serviço de Garantia de Evolução Tecnológica e Funcional - GETF (CA 019/2021 - MP/PGJ) relativo a FEVEREIRO/25, conforme NFS-nº 809736 e documentos no SEI 2025.008842.</t>
  </si>
  <si>
    <t>809736/2025</t>
  </si>
  <si>
    <t>1534/2025</t>
  </si>
  <si>
    <t>2025.008842</t>
  </si>
  <si>
    <t>Liquidação da NE nº 2025NE0000003 - Ref. serviço de suporte de primeiro nível (CA 019/2021 - MP/PGJ), referente a FEVEREIRO/25, conforme NFS-nº 809737 e documentos no SEI 2025.008850.</t>
  </si>
  <si>
    <t>809737/2025</t>
  </si>
  <si>
    <t>1535/2025</t>
  </si>
  <si>
    <t>2025.008850</t>
  </si>
  <si>
    <t>Liquidação da NE nº 2025NE0000003 - Ref. serviço de suporte de primeiro nível (CA 019/2021 - MP/PGJ), referente a MARÇO/25, conforme NFS-nº 817855 e documentos no SEI 2025.009079.</t>
  </si>
  <si>
    <t>817855/2025</t>
  </si>
  <si>
    <t>1536/2025</t>
  </si>
  <si>
    <t>2025.009079</t>
  </si>
  <si>
    <t>Liquidação da NE nº 2025NE0000003 "- Ref. a prestação de Prestação de Serviço de Garantia de Evolução Tecnológica e Funcional - GETF (CA 019/2021 - MP/PGJ) relativo a MARÇO/25, conforme NFS-nº 817854 e documentos no SEI 2025.009074.</t>
  </si>
  <si>
    <t>817854/2025</t>
  </si>
  <si>
    <t>1537/2025</t>
  </si>
  <si>
    <t>2025.009074</t>
  </si>
  <si>
    <t>Liquidação da NE nº 2025NE0000003 - Ref. a prestação de serviço de sustentação Sistema de Automação da Justiça - SAJ/MP (CA 019/2021 - MP/PGJ) relativo a MARÇO/2025, conforme NFS-nº 817853 e documentos no SEI 2025.009076.</t>
  </si>
  <si>
    <t>817853/2025</t>
  </si>
  <si>
    <t>1538/2025</t>
  </si>
  <si>
    <t>2025.009076</t>
  </si>
  <si>
    <t>Liquidação da NE nº 2025NE0000004 -  Ref. prestação de serviços sobre Infraestrutura, competencia: FEVEREIRO/2025 (CA 019/2021 - MP/PGJ) conforme NFS-nº 809738 e documentos no SEI 2025.008851.</t>
  </si>
  <si>
    <t>809738/2025</t>
  </si>
  <si>
    <t>1539/2025</t>
  </si>
  <si>
    <t>2025.008851</t>
  </si>
  <si>
    <t>Liquidação da NE nº 2025NE0000004 - Ref. prestação de serviços sobre Infraestrutura, competencia: MARÇO/2025 (CA 019/2021 - MP/PGJ) conforme NFS-nº 817856 e documentos no SEI 2025.009080.</t>
  </si>
  <si>
    <t>817856/2025</t>
  </si>
  <si>
    <t>1540/2025</t>
  </si>
  <si>
    <t>2025.009080</t>
  </si>
  <si>
    <t>Liquidação da NE nº 2025NE0000634 - Ref. prestação de serviços sobre Infraestrutura, competencia: MARÇO/2025 (CA 019/2021 - MP/PGJ) conforme NFS-nº 817856 e documentos no SEI 2025.009080.</t>
  </si>
  <si>
    <t>1541/2025</t>
  </si>
  <si>
    <t>Liquidação da NE nº 2025NE0000046 - Prestação de serviços de conectividade a internet, via sátelite (LEO), (CA n° 023/2024 - MP/PGJ) referente a JANEIRO/25 conforme NFSC nº 488 e demais documentos no PI-SEI 2025.009116.</t>
  </si>
  <si>
    <t>488/2025</t>
  </si>
  <si>
    <t>1542/5025</t>
  </si>
  <si>
    <t>2025.009116</t>
  </si>
  <si>
    <t>NF NA PASTA</t>
  </si>
  <si>
    <t>Liquidação da NE nº 2025NE0000025 - Ref. serviço de fornecimento de energia elétrica nas  unidades consumidoras da Procuradoria-Geral de Justiça do Estado do Amazonas (CA 027/2024-MP/PGJ) relativo a ABRIL/2025, conforme Fatura nº 869937.04/2025.01&amp;#8203; e documentos no SEI 2025.010167.</t>
  </si>
  <si>
    <t>Fatura nº 869937/2025</t>
  </si>
  <si>
    <t>1544/2025</t>
  </si>
  <si>
    <t>2025.010167</t>
  </si>
  <si>
    <t>Liquidação da NE nº 2025NE0000049 - Ref. serviço de fornecimento de energia elétrica dos Prédios Sede, Anexo Administrativo e Unidade da Belo Horizonte (CA 004/2024-MP/PGJ) relativo a ABRIL/2025, conforme Fatura nº 869937.04/2025.00&amp;#8203; e documentos no SEI 2025.010165.</t>
  </si>
  <si>
    <t>Fatura nº 86993704/2025</t>
  </si>
  <si>
    <t>1545/2025</t>
  </si>
  <si>
    <t>2025.010165</t>
  </si>
  <si>
    <t>Liquidação da NE nº 2025NE0000023 - Ref. a serviço de acesso dedicado a internet (Anti-DDoS) (033/2021-MP/PGJ - 3ºT.A.) no mês de ABRIL/2025, conforme NF-nº 1529 e demais documentos no SEI 2025.009820</t>
  </si>
  <si>
    <t>1529/2025</t>
  </si>
  <si>
    <t>1546/2025</t>
  </si>
  <si>
    <t>2025.009820</t>
  </si>
  <si>
    <t>Liquidação da NE nº 2025NE0000900 - Ref. a serviço de acesso dedicado a internet (Anti-DDoS) (033/2021-MP/PGJ - 3ºT.A.) no mês de ABRIL/2025, conforme NF-nº 1529 e demais documentos no SEI 2025.007595.</t>
  </si>
  <si>
    <t>1547/2025</t>
  </si>
  <si>
    <t>Liquidação da NE nº 2024NE0000092 - CESSÃO ONEROSA DE USO DE BEM IMÓVEL N° 001/2021-TJ, referente a ABRIL/2025, conforme documentos do SEI 2025.010132.</t>
  </si>
  <si>
    <t>MEMORANDO Nº 96/2025</t>
  </si>
  <si>
    <t>1548/2025</t>
  </si>
  <si>
    <t>2025.010132</t>
  </si>
  <si>
    <t>Liquidação da NE nº 2025NE0000020 - Manutenção preventiva e corretiva de grupo gerador (CA N° 021/2023 MP/PGJ) referente a ABRIL/2025 conforme NFS-e nº 571 e documentos no PI-SEI 2025.009709.</t>
  </si>
  <si>
    <t>571/2025</t>
  </si>
  <si>
    <t>1550/2025</t>
  </si>
  <si>
    <t>2025.009709</t>
  </si>
  <si>
    <t xml:space="preserve">Liquidação da NE nº 2025NE0000908-  Ref. a aquisição de serviços de Buffet, 250 unidades de Café da manhã para atender a demanda do evento: Homenagem ao dia das Mães, no dia 08.05.2025, conforme NF-e n° 731 e documentos no SEI 2025.010174. </t>
  </si>
  <si>
    <t>731/2025</t>
  </si>
  <si>
    <t>1551/2025</t>
  </si>
  <si>
    <t>2025.010174</t>
  </si>
  <si>
    <t>Liquidação da NE nº 2025NE0000855 - Ref. ao serviço de bufê para o fornecimento de 200 unidades de Coffee break, a ser realizado no dia 05/05/2025, conforme NF-e n° 730 e documentos no SEI 2025.009843</t>
  </si>
  <si>
    <t>730/2025</t>
  </si>
  <si>
    <t>1552/2025</t>
  </si>
  <si>
    <t>2025.009843</t>
  </si>
  <si>
    <t xml:space="preserve">Liquidação da NE nº 2025NE0000053 - Pestação de serviço de solução de firewall de próxima geração em alta disponibilidade, com monitoramento (CA 004/2023 - MP/PGJ) ref. a ABRIL/2025 (parcela 19 de 48) conforme NFS-e n° 97 e demais documentos no SEI 2025.009703. </t>
  </si>
  <si>
    <t>97/2025</t>
  </si>
  <si>
    <t>1553/2025</t>
  </si>
  <si>
    <t>2025.009703</t>
  </si>
  <si>
    <t>Liquidação da NE nº 2025NE0000053 -  Pestação de serviço de solução de firewall de próxima geração em alta disponibilidade, com monitoramento (CA 004/2023 - MP/PGJ) ref. a ABRIL/2025 (parcela 19 de 48) conforme NFS-e n°98 e demais documentos no SEI 2025.009703.</t>
  </si>
  <si>
    <t>98/2025</t>
  </si>
  <si>
    <t>1554/2025</t>
  </si>
  <si>
    <t>LATINO INDUSTRIA E COMERCIO LTDA</t>
  </si>
  <si>
    <t>Liquidação da NE nº 2025NE0000875 -  Referente a aquisição de serviços gráficos para atender demandas do Projeto "MPAM Acolhe", conforme NF-e n° 49948 e documentos no SEI 2025.009807.</t>
  </si>
  <si>
    <t>49948/2025</t>
  </si>
  <si>
    <t>1555/2025</t>
  </si>
  <si>
    <t>2025.009807</t>
  </si>
  <si>
    <t>ALFAMA COM E SERVIÇOS LTDA</t>
  </si>
  <si>
    <t>Liquidação da NE nº 2025NE0000006 - Ref. prestação dos serviços continuados de desinsetização, desratização, descupinização e desalojamento, relativo a ABRIL/2025 conforme NF-e n° 4286, C.A 024/2023 e documentos no SEI 2025.010073.</t>
  </si>
  <si>
    <t>4286/2025</t>
  </si>
  <si>
    <t>1556/2025</t>
  </si>
  <si>
    <t>2025.010073</t>
  </si>
  <si>
    <t>CASA NOVA ENGENHARIA E CONSULTORIA LTDA  ME</t>
  </si>
  <si>
    <t>Liquidação da NE nº 2025NE0000013 - Ref. a serviço de manutenção preventiva e corretiva da ETE, 12ª Medição, no período de 27/03/2025 a 27/04/2025, conforme NFS-e n° 248 e documentos no SEI 2025.010069.</t>
  </si>
  <si>
    <t>248/2025</t>
  </si>
  <si>
    <t>1557/2025</t>
  </si>
  <si>
    <t>2025.010069</t>
  </si>
  <si>
    <t>MN TECNOLOGIA E TREINAMENTO LTDA</t>
  </si>
  <si>
    <t xml:space="preserve">Liquidação da NE nº 2025NE0000666 - Ref. a prestação do serviço referente a autorização de fornecimento da licença de uso de sistema de elaboração de projetos complementares, conforme NF-nº 27629 e demais documentos contidos no SEI 2025.009698. </t>
  </si>
  <si>
    <t>27629/2025</t>
  </si>
  <si>
    <t>1558/2025</t>
  </si>
  <si>
    <t>2025.009698</t>
  </si>
  <si>
    <t>LINK CARD ADMINISTRADORA DE BENEFICIOS EIRELI EPP</t>
  </si>
  <si>
    <t>Liquidação da NE nº 2025NE0000033 - Ref. prestação do serviços de abastecimentos (CA 001/2024-MP/PGJ), ref. a ABRIL/2025 conforme NFS-e n° 27248 e documentos no PI-SEI 2025.009840.</t>
  </si>
  <si>
    <t>27248/2025</t>
  </si>
  <si>
    <t>1559/2025</t>
  </si>
  <si>
    <t>2025.009840</t>
  </si>
  <si>
    <t>Liquidação da NE nº 2024NE0000369 - Ref. ao Serviço de gerenciamento de frota - serviço (CA N° 007/2023-MP/PGJ) referente MARÇO/2025, conforme a NF-e n° 2838004&amp;#8203; e documentos no PI-SEI 2025.008675.</t>
  </si>
  <si>
    <t>2838004/2025</t>
  </si>
  <si>
    <t>1562/2025</t>
  </si>
  <si>
    <t>2025.008675</t>
  </si>
  <si>
    <t>Liquidação da NE nº 2024NE0000370 - Ref. ao Serviço de gerenciamento de frota - CONSUMO (CA N° 007/2023-MP/PGJ) referente MARÇO/2025 , conforme a NF-e n° 2838005 e documentos no PI-SEI 2025.008675.</t>
  </si>
  <si>
    <t>2838005/2025</t>
  </si>
  <si>
    <t>1563/2025</t>
  </si>
  <si>
    <t>Liquidação da NE nº 2025NE0000041 - Ref. ao Serviço de gerenciamento de frota - CONSUMO (CA N° 007/2023-MP/PGJ) referente MARÇO/2025 , conforme a NF-e n° 2838005 e documentos no PI-SEI 2025.008675.</t>
  </si>
  <si>
    <t>1564/2025</t>
  </si>
  <si>
    <t>2025.009687</t>
  </si>
  <si>
    <t>Liquidação da NE nº 2025NE0000524 - Ref. serviço de conectividade ponto a ponto em fibra óptica (CA 008/2023-MP/PGJ - 1ºT.A), ref, ao período 02/04/2025 a 01/05/2025, conforme NF-nº 49487 e documentos no SEI 2025.009687.</t>
  </si>
  <si>
    <t>49487/2025</t>
  </si>
  <si>
    <t>1584/2025</t>
  </si>
  <si>
    <t>COMPANHIA DE SANEAMENTO DO AMAZONAS S/A</t>
  </si>
  <si>
    <t>Liquidação da NE nº 2025NE0000057- Ref. fornecimento de água potável ao prédio da Promotoria de Justiça de Juruá (CA 006/2022-MPAM/PGJ) relativo a ABRIL/2025 conf. fatura 109180420258 e documentos no SEI 2025.010319.</t>
  </si>
  <si>
    <t>Fatura nº 109180420258</t>
  </si>
  <si>
    <t>1586/2025</t>
  </si>
  <si>
    <t>2025.010319</t>
  </si>
  <si>
    <t>Liquidação da NE nº 2024NE0000016 - Ref. prestação de serviços de análises laboratoriais da qualidade dos efluentes da Estação de Tratamento de Esgotos – ETE (CA 003/2020-MP/PGJ - 4º T.A.) referente à 12ª (décima segunda) medição, conforme NF-e n° 4989 e documentos no SEI 2025.010685.</t>
  </si>
  <si>
    <t>4989/2025</t>
  </si>
  <si>
    <t>1589/2025</t>
  </si>
  <si>
    <t>2025.010685</t>
  </si>
  <si>
    <t>Liquidação da NE nº 2025NE0000012 - Ref. prestação de serviços de análises laboratoriais da qualidade dos efluentes da Estação de Tratamento de Esgotos – ETE (CA 003/2020-MP/PGJ - 4º T.A.) referente à 12ª (décima segunda) medição, conforme NF-e n° 4989 e documentos no SEI 2025.010685.</t>
  </si>
  <si>
    <t>1590/2025</t>
  </si>
  <si>
    <t>PRODAM PROCESSAMENTO DE DADOS AMAZONAS S A</t>
  </si>
  <si>
    <t>Liquidação da NE nº 2025NE0000019 - Ref. serviço de execução do Sistema AJURI (CA 012/2021– MP/PGJ), referente ao mês de ABRIL/2025, conforme NFS-nº 54338 e documentos no SEI 2025.010328.</t>
  </si>
  <si>
    <t>54338/2025</t>
  </si>
  <si>
    <t>1592/2025</t>
  </si>
  <si>
    <t>2025.010328</t>
  </si>
  <si>
    <t>Liquidação da NE nº 2025NE0000888 - Ref. serviço de execução do Sistema AJURI (CA 012/2021– MP/PGJ), referente ao mês de ABRIL/2025, conforme NFS-nº 54338 e documentos no SEI 2025.010328.</t>
  </si>
  <si>
    <t>1593/2025</t>
  </si>
  <si>
    <t>Liquidação da NE nº 2025NE0000511 - Ref. fornecimento de água potável ao prédio da Promotoria de Careiro da Várzea (CA 006/2022-MPAM/PGJ) relativo a ABRIL/2025 conf. fatura 647040420257 e documentos no SEI 2025.010319.</t>
  </si>
  <si>
    <t>fatura nº 647040420257</t>
  </si>
  <si>
    <t>1595/2025</t>
  </si>
  <si>
    <t>Liquidação da NE nº 2025NE0000057 - Ref. fornecimento de água potável ao prédio da Promotoria de Justiça de Tabatinga (CA 006/2022-MPAM/PGJ) relativo a ABRIL/2025 conf. fatura 049430420254 e documentos no SEI 2025.010319.</t>
  </si>
  <si>
    <t>Fatura nº 049430420254</t>
  </si>
  <si>
    <t>1596/2025</t>
  </si>
  <si>
    <t>Liquidação da NE nº 2025NE0000057 - Ref. fornecimento de água potável ao prédio da Promotoria de Justiça de Autazes (CA 006/2022-MPAM/PGJ) relativo a ABRIL/2025 conf. fatura 220980420255 e documentos no SEI 2025.010319.</t>
  </si>
  <si>
    <t>Fatura nº 220980420255</t>
  </si>
  <si>
    <t>1597/2025</t>
  </si>
  <si>
    <t>Liquidação da NE nº 2025NE0000057 - Ref. fornecimento de água potável ao prédio da Promotoria de Justiça de Carauari (CA 006/2022-MPAM/PGJ) relativo a ABRIL/2025 conf. fatura 172460420257 e documentos no SEI 2025.010319.</t>
  </si>
  <si>
    <t>Fatura nº 172460420257</t>
  </si>
  <si>
    <t>1598/2025</t>
  </si>
  <si>
    <t>Liquidação da NE nº 2025NE0000057 - Ref. fornecimento de água potável ao prédio da Promotoria de Justiça de Codajás (CA 006/2022-MPAM/PGJ) relativo a ABRIL/2025 conf. fatura 284870420254 e documentos no SEI 2025.010319.</t>
  </si>
  <si>
    <t>Fatura nº 284870420254</t>
  </si>
  <si>
    <t>1599/2025</t>
  </si>
  <si>
    <t>Liquidação da NE nº 2024NE0000014 - Ref. fornecimento de água potável ao prédio da Promotoria de Justiça de Careiro da Várzea (CA 006/2022-MPAM/PGJ) relativo a setembro de 2024 , conf. fatura 647040920249 e documentos no SEI 2025.004028.</t>
  </si>
  <si>
    <t>Fatura nº 647040920249</t>
  </si>
  <si>
    <t>1665/2025</t>
  </si>
  <si>
    <t>2025.004028</t>
  </si>
  <si>
    <t>Liquidação da NE nº 2024NE0000014 - Ref. fornecimento de água potável ao prédio da Promotoria de Justiça de Careiro da Várzea (CA 006/2022-MPAM/PGJ) relativo a outubro de 2024 , conf. fatura 647041020247 e documentos no SEI 2025.004028.</t>
  </si>
  <si>
    <t>Fatura nº 647041020247</t>
  </si>
  <si>
    <t>1666/2025</t>
  </si>
  <si>
    <t>Liquidação da NE nº 2024NE0000014 - Ref. fornecimento de água potável ao prédio da Promotoria de Justiça de Careiro da Várzea (CA 006/2022-MPAM/PGJ) relativo a novembro de 2024 , conf. fatura 647041120245 e documentos no SEI 2025.004028.</t>
  </si>
  <si>
    <t>Fatura nº 647041120245</t>
  </si>
  <si>
    <t>1667/2025</t>
  </si>
  <si>
    <t>Liquidação da NE nº 2024NE0000014 - Ref. fornecimento de água potável ao prédio da Promotoria de Justiça de Careiro da Várzea (CA 006/2022-MPAM/PGJ) relativo a dezembro de 2024 , conf. fatura 647041220243 e documentos no SEI 2025.004028.</t>
  </si>
  <si>
    <t>Fatura nº 647041220243</t>
  </si>
  <si>
    <t>1668/2025</t>
  </si>
  <si>
    <t>Liquidação da NE nº 2024NE0000014 - Ref. fornecimento de água potável ao prédio da Promotoria de Justiça de Careiro da Várzea (CA 006/2022-MPAM/PGJ) relativo a janeiro de 2025 , conf. fatura 647040120253 e documentos no SEI 2025.004028.</t>
  </si>
  <si>
    <t>Fatura nº 647040120253</t>
  </si>
  <si>
    <t>1669/2025</t>
  </si>
  <si>
    <t xml:space="preserve">Liquidação da NE nº 2025NE0000467 - Ref. ao serviço de  Medição de Execução de Serviços do (C.A nº 006/2025 - MP/PGJ​ ), cujo objeto é a prestação de serviço de pintura e pequenos reparos na Promotoria de Justiça de Tefé/AM, conforme NF-e n° 279  e demais documentos no PI-SEI 2025.010710. </t>
  </si>
  <si>
    <t>279/2025</t>
  </si>
  <si>
    <t>1670/2025</t>
  </si>
  <si>
    <t>2025.010710</t>
  </si>
  <si>
    <t>Liquidação da NE nº 2025NE0001010	 - Ref. ao serviço de bufê para o fornecimento de 140 unidades de Coffee break para atender a demanda do evento: Curso de Investigação Financeira e Confisco Alargado, realizado nos dias 22 e 23/05/2025, conf. NF-N° 734 e documentos no SEI 2025.011230.</t>
  </si>
  <si>
    <t>734/2025</t>
  </si>
  <si>
    <t>1675/2025</t>
  </si>
  <si>
    <t>2025.011230</t>
  </si>
  <si>
    <t>Liquidação da NE nº 2025NE0001012 - Ref. ao serviço de bufê para o fornecimento de 50 unidades de Coffee break para atender a demanda do evento: MPAM Acolhe, realizado no dia 21/05/2025, conf. NF-N° 733 e documentos no SEI 2025.011229.</t>
  </si>
  <si>
    <t>733/2025</t>
  </si>
  <si>
    <t>1676/2025</t>
  </si>
  <si>
    <t>2025.011229</t>
  </si>
  <si>
    <t>TRIVALE INSTITUICAO DE PAGAMENTO LTDA</t>
  </si>
  <si>
    <t>Liquidação da NE nº 2025NE0000002 -  Ref. prestação de serviço de administração, gerenciamento e fornecimento de vale-alimentação (CA 015/2020 - MP/PGJ) relativo a MAIO/2025, conforme NFS-nº 2429466 e documentos no SEI 2025.010130.</t>
  </si>
  <si>
    <t>2429466/2025</t>
  </si>
  <si>
    <t>1677/2025</t>
  </si>
  <si>
    <t>2025.010130</t>
  </si>
  <si>
    <t>Liquidação da NE nº 2025NE0000893 -  Ref. prestação de serviço de administração, gerenciamento e fornecimento de vale-alimentação (CA 015/2020 - MP/PGJ) relativo a MAIO/2025, conforme NFS-nº 2429466 e documentos no SEI 2025.010130.</t>
  </si>
  <si>
    <t>1678/2025</t>
  </si>
  <si>
    <t>CERRADO VIAGENS LTDA</t>
  </si>
  <si>
    <t>Liquidação da NE nº 2025NE0000016 - Prestação de serviço de emissão, reserva e remarcação de bilhetes para voos nacionais e internacionais (C.A. N° 019/2023 - MP/PGJ) referente a ABRIL/2025, conforme Fatura N° 12026 e SEI 2025.009829.</t>
  </si>
  <si>
    <t>Fatura N° 12026/2025</t>
  </si>
  <si>
    <t>1679/2025</t>
  </si>
  <si>
    <t>2025.009829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</si>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</sst>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6" formatCode="[$-416]d/m/yyyy"/>
    <numFmt numFmtId="167" formatCode="_-&quot;R$ &quot;* #,##0.00_-;&quot;-R$ &quot;* #,##0.00_-;_-&quot;R$ &quot;* \-??_-;_-@_-"/>
    <numFmt numFmtId="168" formatCode="&quot;R$&quot;\ #,##0.00"/>
  </numFmts>
  <fonts count="1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10" fillId="0" borderId="0" applyBorder="0" applyProtection="0"/>
    <xf numFmtId="0" fontId="3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left"/>
    </xf>
    <xf numFmtId="0" fontId="6" fillId="0" borderId="1" xfId="3" applyFont="1" applyBorder="1" applyAlignment="1">
      <alignment horizontal="left"/>
    </xf>
    <xf numFmtId="0" fontId="8" fillId="2" borderId="2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2" applyFont="1" applyBorder="1" applyAlignment="1" applyProtection="1">
      <alignment horizontal="left" vertical="center" wrapText="1"/>
    </xf>
    <xf numFmtId="0" fontId="10" fillId="0" borderId="2" xfId="2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167" fontId="9" fillId="0" borderId="2" xfId="1" applyFont="1" applyBorder="1" applyAlignment="1" applyProtection="1">
      <alignment vertical="center"/>
    </xf>
    <xf numFmtId="166" fontId="9" fillId="0" borderId="2" xfId="0" applyNumberFormat="1" applyFont="1" applyBorder="1" applyAlignment="1">
      <alignment horizontal="center" vertical="center" wrapText="1"/>
    </xf>
    <xf numFmtId="0" fontId="2" fillId="0" borderId="0" xfId="0" applyFont="1"/>
    <xf numFmtId="0" fontId="10" fillId="0" borderId="2" xfId="2" applyBorder="1" applyAlignment="1">
      <alignment wrapText="1"/>
    </xf>
    <xf numFmtId="168" fontId="9" fillId="0" borderId="2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/>
    </xf>
    <xf numFmtId="0" fontId="10" fillId="0" borderId="3" xfId="2" applyBorder="1" applyAlignment="1">
      <alignment wrapText="1"/>
    </xf>
    <xf numFmtId="49" fontId="9" fillId="0" borderId="2" xfId="0" quotePrefix="1" applyNumberFormat="1" applyFont="1" applyBorder="1" applyAlignment="1">
      <alignment horizontal="center" vertical="center"/>
    </xf>
    <xf numFmtId="0" fontId="10" fillId="0" borderId="4" xfId="2" applyBorder="1" applyAlignment="1">
      <alignment wrapText="1"/>
    </xf>
    <xf numFmtId="167" fontId="9" fillId="0" borderId="2" xfId="1" applyFont="1" applyBorder="1" applyAlignment="1" applyProtection="1">
      <alignment vertical="center" wrapText="1"/>
    </xf>
    <xf numFmtId="43" fontId="2" fillId="0" borderId="0" xfId="0" applyNumberFormat="1" applyFont="1"/>
    <xf numFmtId="0" fontId="2" fillId="0" borderId="2" xfId="0" applyFont="1" applyBorder="1" applyAlignment="1">
      <alignment wrapText="1"/>
    </xf>
    <xf numFmtId="4" fontId="2" fillId="0" borderId="0" xfId="0" applyNumberFormat="1" applyFont="1"/>
    <xf numFmtId="0" fontId="2" fillId="0" borderId="0" xfId="0" applyFont="1" applyAlignment="1">
      <alignment vertical="center" wrapText="1"/>
    </xf>
    <xf numFmtId="0" fontId="10" fillId="0" borderId="2" xfId="2" applyBorder="1" applyAlignment="1" applyProtection="1">
      <alignment wrapText="1"/>
    </xf>
    <xf numFmtId="0" fontId="9" fillId="0" borderId="2" xfId="0" quotePrefix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">
    <cellStyle name="Hiperlink" xfId="2" builtinId="8"/>
    <cellStyle name="Moeda" xfId="1" builtinId="4"/>
    <cellStyle name="Normal" xfId="0" builtinId="0"/>
    <cellStyle name="Normal 2" xfId="3" xr:uid="{C1372AC9-3A84-44FC-90D3-C9D82DF7D84F}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D32549AD-212A-469B-ACB9-9E3B8DA5F6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42285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eam.sharepoint.com/sites/DOF/Shared%20Documents/General/DOF/ANO%202025/TRANSPAR&#202;NCIA/1-%20ORDEM%20CRONOL&#211;GICA%20DE%20PAGAMENTO/05.Maio/5.ORDEM_CRONOL&#211;GICA_%20DE_%20PAGAMENTOS_MAIO.xlsx" TargetMode="External"/><Relationship Id="rId1" Type="http://schemas.openxmlformats.org/officeDocument/2006/relationships/externalLinkPath" Target="5.ORDEM_CRONOL&#211;GICA_%20DE_%20PAGAMENTOS_MA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MAIO/2025</v>
          </cell>
        </row>
        <row r="17">
          <cell r="A17" t="str">
            <v>Data da última atualização: 03/06/2025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pam.mp.br/images/CT_n_019-2021-MP-PGJ_60243.pdf" TargetMode="External"/><Relationship Id="rId21" Type="http://schemas.openxmlformats.org/officeDocument/2006/relationships/hyperlink" Target="https://www.mpam.mp.br/images/MEMORANDO_80_2025_TJ_4ef72.pdf" TargetMode="External"/><Relationship Id="rId42" Type="http://schemas.openxmlformats.org/officeDocument/2006/relationships/hyperlink" Target="https://www.mpam.mp.br/images/FATURA_921215_2025_MANAUS_AMBIENTAL_fc9fb.pdf" TargetMode="External"/><Relationship Id="rId63" Type="http://schemas.openxmlformats.org/officeDocument/2006/relationships/hyperlink" Target="https://www.mpam.mp.br/images/NF_49948_2025_LATINO_e9e08.pdf" TargetMode="External"/><Relationship Id="rId84" Type="http://schemas.openxmlformats.org/officeDocument/2006/relationships/hyperlink" Target="https://www.mpam.mp.br/images/FATURA_647041120245_11_2024_COSAMA_CAREIRO_f3cc1.pdf" TargetMode="External"/><Relationship Id="rId138" Type="http://schemas.openxmlformats.org/officeDocument/2006/relationships/hyperlink" Target="https://www.mpam.mp.br/images/CT_18-2023_-MP-PGJ_367f2.pdf" TargetMode="External"/><Relationship Id="rId159" Type="http://schemas.openxmlformats.org/officeDocument/2006/relationships/hyperlink" Target="https://www.mpam.mp.br/images/CT_23-2024_-_MP-PGJ_88c32.pdf" TargetMode="External"/><Relationship Id="rId170" Type="http://schemas.openxmlformats.org/officeDocument/2006/relationships/hyperlink" Target="https://www.mpam.mp.br/images/CC_n%C2%BA_003.2020_98a8f.pdf" TargetMode="External"/><Relationship Id="rId107" Type="http://schemas.openxmlformats.org/officeDocument/2006/relationships/hyperlink" Target="https://www.mpam.mp.br/images/CT_08-2023_-_MP-PGJ_dc9c9.pdf" TargetMode="External"/><Relationship Id="rId11" Type="http://schemas.openxmlformats.org/officeDocument/2006/relationships/hyperlink" Target="https://www.mpam.mp.br/images/FATURA_20_2025_PREVILEMOS_3caec.pdf" TargetMode="External"/><Relationship Id="rId32" Type="http://schemas.openxmlformats.org/officeDocument/2006/relationships/hyperlink" Target="https://www.mpam.mp.br/images/NF_729_2025_QUALY_ea8dc.pdf" TargetMode="External"/><Relationship Id="rId53" Type="http://schemas.openxmlformats.org/officeDocument/2006/relationships/hyperlink" Target="https://www.mpam.mp.br/images/NFS_817856_2025_SOFTPLAN_e3523.pdf" TargetMode="External"/><Relationship Id="rId74" Type="http://schemas.openxmlformats.org/officeDocument/2006/relationships/hyperlink" Target="https://www.mpam.mp.br/images/NFS_4989_2025_ECOSEGME_013d3.pdf" TargetMode="External"/><Relationship Id="rId128" Type="http://schemas.openxmlformats.org/officeDocument/2006/relationships/hyperlink" Target="https://www.mpam.mp.br/images/CCT_06-2022_-_MP-PGJ_b19f3.pdf" TargetMode="External"/><Relationship Id="rId149" Type="http://schemas.openxmlformats.org/officeDocument/2006/relationships/hyperlink" Target="https://www.mpam.mp.br/images/CT_07-2023_-_MP-PGJ_fb5b5.pdf" TargetMode="External"/><Relationship Id="rId5" Type="http://schemas.openxmlformats.org/officeDocument/2006/relationships/hyperlink" Target="https://www.mpam.mp.br/images/NFS_26018_2025_GIBBOR_c7fef.pdf" TargetMode="External"/><Relationship Id="rId95" Type="http://schemas.openxmlformats.org/officeDocument/2006/relationships/hyperlink" Target="https://www.mpam.mp.br/images/NFS_7770_2025_JF_39469.pdf" TargetMode="External"/><Relationship Id="rId160" Type="http://schemas.openxmlformats.org/officeDocument/2006/relationships/hyperlink" Target="https://www.mpam.mp.br/images/CT_23-2024_-_MP-PGJ_88c32.pdf" TargetMode="External"/><Relationship Id="rId181" Type="http://schemas.openxmlformats.org/officeDocument/2006/relationships/hyperlink" Target="https://www.mpam.mp.br/images/CT_33-2022_-_MP-PGJ_f6e8b.pdf" TargetMode="External"/><Relationship Id="rId22" Type="http://schemas.openxmlformats.org/officeDocument/2006/relationships/hyperlink" Target="https://www.mpam.mp.br/images/NFS_145_2025_A_DE_CASTRO_e59c2.pdf" TargetMode="External"/><Relationship Id="rId43" Type="http://schemas.openxmlformats.org/officeDocument/2006/relationships/hyperlink" Target="https://www.mpam.mp.br/images/FATURA_921215_2025_MANAUS_AMBIENTAL_fc9fb.pdf" TargetMode="External"/><Relationship Id="rId64" Type="http://schemas.openxmlformats.org/officeDocument/2006/relationships/hyperlink" Target="https://www.mpam.mp.br/images/NFS_4286-2025_ALFAMA_e38be.pdf" TargetMode="External"/><Relationship Id="rId118" Type="http://schemas.openxmlformats.org/officeDocument/2006/relationships/hyperlink" Target="https://www.mpam.mp.br/images/CT_n_019-2021-MP-PGJ_60243.pdf" TargetMode="External"/><Relationship Id="rId139" Type="http://schemas.openxmlformats.org/officeDocument/2006/relationships/hyperlink" Target="https://www.mpam.mp.br/images/CT_21-2023_-_MP-PGJ_4dc3f.pdf" TargetMode="External"/><Relationship Id="rId85" Type="http://schemas.openxmlformats.org/officeDocument/2006/relationships/hyperlink" Target="https://www.mpam.mp.br/images/FATURA_647041220243_12_2024_COSAMA_CAREIRO_d8be9.pdf" TargetMode="External"/><Relationship Id="rId150" Type="http://schemas.openxmlformats.org/officeDocument/2006/relationships/hyperlink" Target="https://www.mpam.mp.br/images/CT_07-2023_-_MP-PGJ_fb5b5.pdf" TargetMode="External"/><Relationship Id="rId171" Type="http://schemas.openxmlformats.org/officeDocument/2006/relationships/hyperlink" Target="https://www.mpam.mp.br/images/CT_n%C2%BA_015-2020-MP-PGJ_4610e.pdf" TargetMode="External"/><Relationship Id="rId12" Type="http://schemas.openxmlformats.org/officeDocument/2006/relationships/hyperlink" Target="https://www.mpam.mp.br/images/NFS_1158887_2025_PONTOMAIS_b71f2.pdf" TargetMode="External"/><Relationship Id="rId33" Type="http://schemas.openxmlformats.org/officeDocument/2006/relationships/hyperlink" Target="https://www.mpam.mp.br/images/NFS_4940_2025_ECOSEGME_1cb8d.pdf" TargetMode="External"/><Relationship Id="rId108" Type="http://schemas.openxmlformats.org/officeDocument/2006/relationships/hyperlink" Target="https://www.mpam.mp.br/images/CT_08-2023_-_MP-PGJ_dc9c9.pdf" TargetMode="External"/><Relationship Id="rId129" Type="http://schemas.openxmlformats.org/officeDocument/2006/relationships/hyperlink" Target="https://www.mpam.mp.br/images/CCT_06-2022_-_MP-PGJ_b19f3.pdf" TargetMode="External"/><Relationship Id="rId54" Type="http://schemas.openxmlformats.org/officeDocument/2006/relationships/hyperlink" Target="https://www.mpam.mp.br/images/NFS_488_2025_VIA_DIRETA_d7ced.pdf" TargetMode="External"/><Relationship Id="rId75" Type="http://schemas.openxmlformats.org/officeDocument/2006/relationships/hyperlink" Target="https://www.mpam.mp.br/images/NFS_54338_2025_PRODAM_dfb4a.pdf" TargetMode="External"/><Relationship Id="rId96" Type="http://schemas.openxmlformats.org/officeDocument/2006/relationships/hyperlink" Target="https://www.mpam.mp.br/images/NFS_809736_2025_SOFTPLAN_664df.pdf" TargetMode="External"/><Relationship Id="rId140" Type="http://schemas.openxmlformats.org/officeDocument/2006/relationships/hyperlink" Target="https://www.mpam.mp.br/images/CT_21-2023_-_MP-PGJ_4dc3f.pdf" TargetMode="External"/><Relationship Id="rId161" Type="http://schemas.openxmlformats.org/officeDocument/2006/relationships/hyperlink" Target="https://www.mpam.mp.br/images/CT_04-2024_-_MP-PGJ_9c22c.pdf" TargetMode="External"/><Relationship Id="rId182" Type="http://schemas.openxmlformats.org/officeDocument/2006/relationships/hyperlink" Target="https://www.mpam.mp.br/images/CT_n%C2%BA_008-2025_-_MP-PGJ_e1a96.pdf" TargetMode="External"/><Relationship Id="rId6" Type="http://schemas.openxmlformats.org/officeDocument/2006/relationships/hyperlink" Target="https://www.mpam.mp.br/images/NFS_2778065_2025_PRIME_a68e1.pdf" TargetMode="External"/><Relationship Id="rId23" Type="http://schemas.openxmlformats.org/officeDocument/2006/relationships/hyperlink" Target="https://www.mpam.mp.br/images/NFS_629_2025_2KS_fac35.pdf" TargetMode="External"/><Relationship Id="rId119" Type="http://schemas.openxmlformats.org/officeDocument/2006/relationships/hyperlink" Target="https://www.mpam.mp.br/images/CT_n_019-2021-MP-PGJ_60243.pdf" TargetMode="External"/><Relationship Id="rId44" Type="http://schemas.openxmlformats.org/officeDocument/2006/relationships/hyperlink" Target="https://www.mpam.mp.br/images/NFS_809739_2025_SOFTPLAN_90799.pdf" TargetMode="External"/><Relationship Id="rId65" Type="http://schemas.openxmlformats.org/officeDocument/2006/relationships/hyperlink" Target="https://www.mpam.mp.br/images/NFS_248_2025_CASA_NOVA_fcdcb.pdf" TargetMode="External"/><Relationship Id="rId86" Type="http://schemas.openxmlformats.org/officeDocument/2006/relationships/hyperlink" Target="https://www.mpam.mp.br/images/FATURA_647040120253_01_2025_COSAMA_CAREIRO_243fb.pdf" TargetMode="External"/><Relationship Id="rId130" Type="http://schemas.openxmlformats.org/officeDocument/2006/relationships/hyperlink" Target="https://www.mpam.mp.br/images/CCT_06-2022_-_MP-PGJ_b19f3.pdf" TargetMode="External"/><Relationship Id="rId151" Type="http://schemas.openxmlformats.org/officeDocument/2006/relationships/hyperlink" Target="https://www.mpam.mp.br/images/CT_08-2023_-_MP-PGJ_dc9c9.pdf" TargetMode="External"/><Relationship Id="rId172" Type="http://schemas.openxmlformats.org/officeDocument/2006/relationships/hyperlink" Target="https://www.mpam.mp.br/images/CT_n%C2%BA_015-2020-MP-PGJ_4610e.pdf" TargetMode="External"/><Relationship Id="rId13" Type="http://schemas.openxmlformats.org/officeDocument/2006/relationships/hyperlink" Target="https://www.mpam.mp.br/images/NFS_1206_2025_EYES_NWHERE_369d3.pdf" TargetMode="External"/><Relationship Id="rId18" Type="http://schemas.openxmlformats.org/officeDocument/2006/relationships/hyperlink" Target="https://www.mpam.mp.br/images/NFS_48879_2025_LOGIC_ba78a.pdf" TargetMode="External"/><Relationship Id="rId39" Type="http://schemas.openxmlformats.org/officeDocument/2006/relationships/hyperlink" Target="https://www.mpam.mp.br/images/FATURA_86993703_2025_AMAZONAS_ENERGIA_830b9.pdf%5d" TargetMode="External"/><Relationship Id="rId109" Type="http://schemas.openxmlformats.org/officeDocument/2006/relationships/hyperlink" Target="https://www.mpam.mp.br/images/CT_15-2023_-_MP-PGJ_777a8.pdf" TargetMode="External"/><Relationship Id="rId34" Type="http://schemas.openxmlformats.org/officeDocument/2006/relationships/hyperlink" Target="https://www.mpam.mp.br/images/FATURA_921215_2025_MANAUS_AMBIENTAL_fc9fb.pdf" TargetMode="External"/><Relationship Id="rId50" Type="http://schemas.openxmlformats.org/officeDocument/2006/relationships/hyperlink" Target="https://www.mpam.mp.br/images/NFS_817853_2025_SOFTPLAN_443eb.pdf" TargetMode="External"/><Relationship Id="rId55" Type="http://schemas.openxmlformats.org/officeDocument/2006/relationships/hyperlink" Target="https://www.mpam.mp.br/images/FATURA_869937_2025_AMAZONAS_ENERGIA_71112.pdf" TargetMode="External"/><Relationship Id="rId76" Type="http://schemas.openxmlformats.org/officeDocument/2006/relationships/hyperlink" Target="https://www.mpam.mp.br/images/NFS_54338_2025_PRODAM_dfb4a.pdf" TargetMode="External"/><Relationship Id="rId97" Type="http://schemas.openxmlformats.org/officeDocument/2006/relationships/hyperlink" Target="https://www.mpam.mp.br/images/NFS_1529_2025_EYES_6299c.pdf" TargetMode="External"/><Relationship Id="rId104" Type="http://schemas.openxmlformats.org/officeDocument/2006/relationships/hyperlink" Target="https://www.mpam.mp.br/images/CT_10-2023_-_MP-PGJ_bfaf3.pdf" TargetMode="External"/><Relationship Id="rId120" Type="http://schemas.openxmlformats.org/officeDocument/2006/relationships/hyperlink" Target="https://www.mpam.mp.br/images/CT_n_019-2021-MP-PGJ_60243.pdf" TargetMode="External"/><Relationship Id="rId125" Type="http://schemas.openxmlformats.org/officeDocument/2006/relationships/hyperlink" Target="https://www.mpam.mp.br/images/CCT_06-2022_-_MP-PGJ_b19f3.pdf" TargetMode="External"/><Relationship Id="rId141" Type="http://schemas.openxmlformats.org/officeDocument/2006/relationships/hyperlink" Target="https://www.mpam.mp.br/images/Contratos/2023/Carta_Contrato/CCT_n%C2%BA_06-MP-PGJ_2a292.pdf" TargetMode="External"/><Relationship Id="rId146" Type="http://schemas.openxmlformats.org/officeDocument/2006/relationships/hyperlink" Target="https://www.mpam.mp.br/images/Contratos/2023/Contrato/CT_04-2023_-_MP-PGJ.pdf_ee471.pdf" TargetMode="External"/><Relationship Id="rId167" Type="http://schemas.openxmlformats.org/officeDocument/2006/relationships/hyperlink" Target="https://www.mpam.mp.br/images/CT_n%C2%BA_10-2020-MP-PGJ_d98a6.pdf" TargetMode="External"/><Relationship Id="rId7" Type="http://schemas.openxmlformats.org/officeDocument/2006/relationships/hyperlink" Target="https://www.mpam.mp.br/images/NFS_2778066_2025_PRIME_c7ea5.pdf" TargetMode="External"/><Relationship Id="rId71" Type="http://schemas.openxmlformats.org/officeDocument/2006/relationships/hyperlink" Target="https://www.mpam.mp.br/images/NFS_49487_2025_LOGIC_0914c.pdf" TargetMode="External"/><Relationship Id="rId92" Type="http://schemas.openxmlformats.org/officeDocument/2006/relationships/hyperlink" Target="https://www.mpam.mp.br/images/FATURA_12026_2025_CERRADO_d6f1c.pdf" TargetMode="External"/><Relationship Id="rId162" Type="http://schemas.openxmlformats.org/officeDocument/2006/relationships/hyperlink" Target="https://www.mpam.mp.br/images/CT_23-2024_-_MP-PGJ_88c32.pdf" TargetMode="External"/><Relationship Id="rId183" Type="http://schemas.openxmlformats.org/officeDocument/2006/relationships/hyperlink" Target="https://www.mpam.mp.br/images/CT_n%C2%BA_006-2025_-_MP-PGJ_705db.pdf" TargetMode="External"/><Relationship Id="rId2" Type="http://schemas.openxmlformats.org/officeDocument/2006/relationships/hyperlink" Target="https://www.mpam.mp.br/images/NFS_95_2025_SERVIX_d7abb.pdf" TargetMode="External"/><Relationship Id="rId29" Type="http://schemas.openxmlformats.org/officeDocument/2006/relationships/hyperlink" Target="https://www.mpam.mp.br/images/FATURA_79043_2025_CORREIOS_8feec.pdf" TargetMode="External"/><Relationship Id="rId24" Type="http://schemas.openxmlformats.org/officeDocument/2006/relationships/hyperlink" Target="https://www.mpam.mp.br/images/NFS_280_2025_STAR_GREEN_16a32.pdf" TargetMode="External"/><Relationship Id="rId40" Type="http://schemas.openxmlformats.org/officeDocument/2006/relationships/hyperlink" Target="https://www.mpam.mp.br/images/FATURA_2307404_2025_SAAE_454ac.pdf" TargetMode="External"/><Relationship Id="rId45" Type="http://schemas.openxmlformats.org/officeDocument/2006/relationships/hyperlink" Target="https://www.mpam.mp.br/images/NFS_809739_2025_SOFTPLAN_90799.pdf" TargetMode="External"/><Relationship Id="rId66" Type="http://schemas.openxmlformats.org/officeDocument/2006/relationships/hyperlink" Target="https://www.mpam.mp.br/images/NFS_27629_2025_MN_239e2.pdf" TargetMode="External"/><Relationship Id="rId87" Type="http://schemas.openxmlformats.org/officeDocument/2006/relationships/hyperlink" Target="https://www.mpam.mp.br/images/NFS_279_2025_FERNANDES_683a6.pdf" TargetMode="External"/><Relationship Id="rId110" Type="http://schemas.openxmlformats.org/officeDocument/2006/relationships/hyperlink" Target="https://www.mpam.mp.br/images/CT_n_019-2021-MP-PGJ_60243.pdf" TargetMode="External"/><Relationship Id="rId115" Type="http://schemas.openxmlformats.org/officeDocument/2006/relationships/hyperlink" Target="https://www.mpam.mp.br/images/CT_n_019-2021-MP-PGJ_60243.pdf" TargetMode="External"/><Relationship Id="rId131" Type="http://schemas.openxmlformats.org/officeDocument/2006/relationships/hyperlink" Target="https://www.mpam.mp.br/images/CCT_06-2022_-_MP-PGJ_b19f3.pdf" TargetMode="External"/><Relationship Id="rId136" Type="http://schemas.openxmlformats.org/officeDocument/2006/relationships/hyperlink" Target="https://www.mpam.mp.br/images/Contratos/2022/Contrato/CT_25-2022_-_MP-PGJ_8363e.pdf" TargetMode="External"/><Relationship Id="rId157" Type="http://schemas.openxmlformats.org/officeDocument/2006/relationships/hyperlink" Target="https://www.mpam.mp.br/images/CT_05-2024_-_MP-PGJ_3adfc.pdf" TargetMode="External"/><Relationship Id="rId178" Type="http://schemas.openxmlformats.org/officeDocument/2006/relationships/hyperlink" Target="https://www.mpam.mp.br/images/CT_n%C2%BA_33-MP-PGJ_94190.pdf" TargetMode="External"/><Relationship Id="rId61" Type="http://schemas.openxmlformats.org/officeDocument/2006/relationships/hyperlink" Target="https://www.mpam.mp.br/images/NFS_97_2025_SERVIX_c75d1.pdf" TargetMode="External"/><Relationship Id="rId82" Type="http://schemas.openxmlformats.org/officeDocument/2006/relationships/hyperlink" Target="https://www.mpam.mp.br/images/FATURA_647040920249_09_2024_COSAMA_CAREIRO_ae8ef.pdf" TargetMode="External"/><Relationship Id="rId152" Type="http://schemas.openxmlformats.org/officeDocument/2006/relationships/hyperlink" Target="https://www.mpam.mp.br/images/CT_19-2023_-_MP-PGJ_9ff27.pdf" TargetMode="External"/><Relationship Id="rId173" Type="http://schemas.openxmlformats.org/officeDocument/2006/relationships/hyperlink" Target="https://www.mpam.mp.br/images/CT_n%C2%BA_32-MP-PGJ_4ec7e.pdf" TargetMode="External"/><Relationship Id="rId19" Type="http://schemas.openxmlformats.org/officeDocument/2006/relationships/hyperlink" Target="https://www.mpam.mp.br/images/FATURA_0004_2025_MBM_ab8e0.pdf" TargetMode="External"/><Relationship Id="rId14" Type="http://schemas.openxmlformats.org/officeDocument/2006/relationships/hyperlink" Target="https://www.mpam.mp.br/images/NFS_584_2025_HIGH_EMPREENDIMENTOS_95d0a.pdf" TargetMode="External"/><Relationship Id="rId30" Type="http://schemas.openxmlformats.org/officeDocument/2006/relationships/hyperlink" Target="https://www.mpam.mp.br/images/NF_728_2025_QUALY_b7287.pdf" TargetMode="External"/><Relationship Id="rId35" Type="http://schemas.openxmlformats.org/officeDocument/2006/relationships/hyperlink" Target="https://www.mpam.mp.br/images/NFS_3222_2025_G_REFRIGERA%C3%87%C3%83O_e61d0.pdf" TargetMode="External"/><Relationship Id="rId56" Type="http://schemas.openxmlformats.org/officeDocument/2006/relationships/hyperlink" Target="https://www.mpam.mp.br/images/FATURA_869937_04_2025_AMAZONAS_ENERGIA_21738.pdf" TargetMode="External"/><Relationship Id="rId77" Type="http://schemas.openxmlformats.org/officeDocument/2006/relationships/hyperlink" Target="https://www.mpam.mp.br/images/FATURA_647040420257_2025_COSAMA_CAREIRO_00cbc.pdf" TargetMode="External"/><Relationship Id="rId100" Type="http://schemas.openxmlformats.org/officeDocument/2006/relationships/hyperlink" Target="https://www.mpam.mp.br/images/Contratos/2023/Contrato/CT_04-2023_-_MP-PGJ.pdf_ee471.pdf" TargetMode="External"/><Relationship Id="rId105" Type="http://schemas.openxmlformats.org/officeDocument/2006/relationships/hyperlink" Target="https://www.mpam.mp.br/images/Carta_Contrato_n%C2%BA_07-PGJ_-_MP-PGJ_7e36e.pdf" TargetMode="External"/><Relationship Id="rId126" Type="http://schemas.openxmlformats.org/officeDocument/2006/relationships/hyperlink" Target="https://www.mpam.mp.br/images/CCT_06-2022_-_MP-PGJ_b19f3.pdf" TargetMode="External"/><Relationship Id="rId147" Type="http://schemas.openxmlformats.org/officeDocument/2006/relationships/hyperlink" Target="https://www.mpam.mp.br/images/Contratos/2023/Contrato/CT_04-2023_-_MP-PGJ.pdf_ee471.pdf" TargetMode="External"/><Relationship Id="rId168" Type="http://schemas.openxmlformats.org/officeDocument/2006/relationships/hyperlink" Target="https://www.mpam.mp.br/images/CT_n%C2%BA_10-2020-MP-PGJ_d98a6.pdf" TargetMode="External"/><Relationship Id="rId8" Type="http://schemas.openxmlformats.org/officeDocument/2006/relationships/hyperlink" Target="https://www.mpam.mp.br/images/NFS_2778066_2025_PRIME_c7ea5.pdf" TargetMode="External"/><Relationship Id="rId51" Type="http://schemas.openxmlformats.org/officeDocument/2006/relationships/hyperlink" Target="https://www.mpam.mp.br/images/NFS_809738_2025_SOFTPLAN_513b8.pdf" TargetMode="External"/><Relationship Id="rId72" Type="http://schemas.openxmlformats.org/officeDocument/2006/relationships/hyperlink" Target="https://www.mpam.mp.br/images/FATURA_109180420258_2025_COSAMA_JURU%C3%81_67d96.pdf" TargetMode="External"/><Relationship Id="rId93" Type="http://schemas.openxmlformats.org/officeDocument/2006/relationships/hyperlink" Target="https://www.mpam.mp.br/images/FATURA_0300039381265_2025_OI_ef787.pdf" TargetMode="External"/><Relationship Id="rId98" Type="http://schemas.openxmlformats.org/officeDocument/2006/relationships/hyperlink" Target="https://www.mpam.mp.br/images/NFS_1529_2025_EYES_6299c.pdf" TargetMode="External"/><Relationship Id="rId121" Type="http://schemas.openxmlformats.org/officeDocument/2006/relationships/hyperlink" Target="https://www.mpam.mp.br/images/Contratos/2021/CONVENIOS/Termo_de_Cess%C3%A3o_Onerosa_de_Uso_n%C2%BA_001_2021_TJ_8e094.pdf" TargetMode="External"/><Relationship Id="rId142" Type="http://schemas.openxmlformats.org/officeDocument/2006/relationships/hyperlink" Target="https://www.mpam.mp.br/images/Contratos/2023/Carta_Contrato/CCT_n%C2%BA_06-MP-PGJ_2a292.pdf" TargetMode="External"/><Relationship Id="rId163" Type="http://schemas.openxmlformats.org/officeDocument/2006/relationships/hyperlink" Target="https://www.mpam.mp.br/images/CT_27-2024_-_MP-PGJ_e0a09.pdf" TargetMode="External"/><Relationship Id="rId184" Type="http://schemas.openxmlformats.org/officeDocument/2006/relationships/printerSettings" Target="../printerSettings/printerSettings1.bin"/><Relationship Id="rId3" Type="http://schemas.openxmlformats.org/officeDocument/2006/relationships/hyperlink" Target="https://www.mpam.mp.br/images/NFS_96_2025_SERVIX_adc22.pdf" TargetMode="External"/><Relationship Id="rId25" Type="http://schemas.openxmlformats.org/officeDocument/2006/relationships/hyperlink" Target="https://www.mpam.mp.br/images/NFS_566_2025_BMJ_d4d37.pdf" TargetMode="External"/><Relationship Id="rId46" Type="http://schemas.openxmlformats.org/officeDocument/2006/relationships/hyperlink" Target="https://www.mpam.mp.br/images/NFS_809735_2025_SOFTPLAN_24085.pdf" TargetMode="External"/><Relationship Id="rId67" Type="http://schemas.openxmlformats.org/officeDocument/2006/relationships/hyperlink" Target="https://www.mpam.mp.br/images/NFS_27248_2025_LINK_ad27b.pdf" TargetMode="External"/><Relationship Id="rId116" Type="http://schemas.openxmlformats.org/officeDocument/2006/relationships/hyperlink" Target="https://www.mpam.mp.br/images/CT_n_019-2021-MP-PGJ_60243.pdf" TargetMode="External"/><Relationship Id="rId137" Type="http://schemas.openxmlformats.org/officeDocument/2006/relationships/hyperlink" Target="https://www.mpam.mp.br/images/CT_18-2023_-MP-PGJ_367f2.pdf" TargetMode="External"/><Relationship Id="rId158" Type="http://schemas.openxmlformats.org/officeDocument/2006/relationships/hyperlink" Target="https://www.mpam.mp.br/images/CT_23-2024_-_MP-PGJ_88c32.pdf" TargetMode="External"/><Relationship Id="rId20" Type="http://schemas.openxmlformats.org/officeDocument/2006/relationships/hyperlink" Target="https://www.mpam.mp.br/images/NFS_38880_2025_MODULO_21b92.pdf" TargetMode="External"/><Relationship Id="rId41" Type="http://schemas.openxmlformats.org/officeDocument/2006/relationships/hyperlink" Target="https://www.mpam.mp.br/images/NFS_3222_2025_G_REFRIGERA%C3%87%C3%83O_e61d0.pdf" TargetMode="External"/><Relationship Id="rId62" Type="http://schemas.openxmlformats.org/officeDocument/2006/relationships/hyperlink" Target="https://www.mpam.mp.br/images/NFS_98_2025_SERVIX_f0d49.pdf" TargetMode="External"/><Relationship Id="rId83" Type="http://schemas.openxmlformats.org/officeDocument/2006/relationships/hyperlink" Target="https://www.mpam.mp.br/images/FATURA_647041020247_10_2024_COSAMA_CAREIRO_1a8fa.pdf" TargetMode="External"/><Relationship Id="rId88" Type="http://schemas.openxmlformats.org/officeDocument/2006/relationships/hyperlink" Target="https://www.mpam.mp.br/images/NF_734_2025_QUALY_768b4.pdf" TargetMode="External"/><Relationship Id="rId111" Type="http://schemas.openxmlformats.org/officeDocument/2006/relationships/hyperlink" Target="https://www.mpam.mp.br/images/CT_n_019-2021-MP-PGJ_60243.pdf" TargetMode="External"/><Relationship Id="rId132" Type="http://schemas.openxmlformats.org/officeDocument/2006/relationships/hyperlink" Target="https://www.mpam.mp.br/images/CCT_06-2022_-_MP-PGJ_b19f3.pdf" TargetMode="External"/><Relationship Id="rId153" Type="http://schemas.openxmlformats.org/officeDocument/2006/relationships/hyperlink" Target="https://www.mpam.mp.br/images/CT_05-2024_-_MP-PGJ_3adfc.pdf" TargetMode="External"/><Relationship Id="rId174" Type="http://schemas.openxmlformats.org/officeDocument/2006/relationships/hyperlink" Target="https://www.mpam.mp.br/images/CT_n%C2%BA_32-MP-PGJ_4ec7e.pdf" TargetMode="External"/><Relationship Id="rId179" Type="http://schemas.openxmlformats.org/officeDocument/2006/relationships/hyperlink" Target="https://www.mpam.mp.br/images/CT_n%C2%BA_012-2021-MP-PGJ_df72d.pdf%5d" TargetMode="External"/><Relationship Id="rId15" Type="http://schemas.openxmlformats.org/officeDocument/2006/relationships/hyperlink" Target="https://www.mpam.mp.br/images/NFS_274_2025_FERNANDES_bdf04.pdf" TargetMode="External"/><Relationship Id="rId36" Type="http://schemas.openxmlformats.org/officeDocument/2006/relationships/hyperlink" Target="https://www.mpam.mp.br/images/FATURA_0345991343_2025_TELEFONICA_BRASIL_b966e.pdf" TargetMode="External"/><Relationship Id="rId57" Type="http://schemas.openxmlformats.org/officeDocument/2006/relationships/hyperlink" Target="https://www.mpam.mp.br/images/MEMORANDO_96_2025_TJ_23535.pdf" TargetMode="External"/><Relationship Id="rId106" Type="http://schemas.openxmlformats.org/officeDocument/2006/relationships/hyperlink" Target="https://www.mpam.mp.br/images/CT_08-2023_-_MP-PGJ_dc9c9.pdf" TargetMode="External"/><Relationship Id="rId127" Type="http://schemas.openxmlformats.org/officeDocument/2006/relationships/hyperlink" Target="https://www.mpam.mp.br/images/CCT_06-2022_-_MP-PGJ_b19f3.pdf" TargetMode="External"/><Relationship Id="rId10" Type="http://schemas.openxmlformats.org/officeDocument/2006/relationships/hyperlink" Target="https://www.mpam.mp.br/images/NFS_282_2025_STAR_GREEN_9a3f3.pdf" TargetMode="External"/><Relationship Id="rId31" Type="http://schemas.openxmlformats.org/officeDocument/2006/relationships/hyperlink" Target="https://www.mpam.mp.br/images/NF_727_2025_QUALY_cd333.pdf" TargetMode="External"/><Relationship Id="rId52" Type="http://schemas.openxmlformats.org/officeDocument/2006/relationships/hyperlink" Target="https://www.mpam.mp.br/images/NFS_817856_2025_SOFTPLAN_e3523.pdf" TargetMode="External"/><Relationship Id="rId73" Type="http://schemas.openxmlformats.org/officeDocument/2006/relationships/hyperlink" Target="https://www.mpam.mp.br/images/NFS_4989_2025_ECOSEGME_013d3.pdf" TargetMode="External"/><Relationship Id="rId78" Type="http://schemas.openxmlformats.org/officeDocument/2006/relationships/hyperlink" Target="https://www.mpam.mp.br/images/FATURA_049430420254_2025_TABATINGA_d9056.pdf" TargetMode="External"/><Relationship Id="rId94" Type="http://schemas.openxmlformats.org/officeDocument/2006/relationships/hyperlink" Target="https://www.mpam.mp.br/images/NFS_7770_2025_JF_39469.pdf" TargetMode="External"/><Relationship Id="rId99" Type="http://schemas.openxmlformats.org/officeDocument/2006/relationships/hyperlink" Target="https://www.mpam.mp.br/images/Contratos/2023/Contrato/CT_04-2023_-_MP-PGJ.pdf_ee471.pdf" TargetMode="External"/><Relationship Id="rId101" Type="http://schemas.openxmlformats.org/officeDocument/2006/relationships/hyperlink" Target="https://www.mpam.mp.br/images/CT_07-2023_-_MP-PGJ_fb5b5.pdf" TargetMode="External"/><Relationship Id="rId122" Type="http://schemas.openxmlformats.org/officeDocument/2006/relationships/hyperlink" Target="https://www.mpam.mp.br/images/Contratos/2021/CONVENIOS/Termo_de_Cess%C3%A3o_Onerosa_de_Uso_n%C2%BA_001_2021_TJ_8e094.pdf" TargetMode="External"/><Relationship Id="rId143" Type="http://schemas.openxmlformats.org/officeDocument/2006/relationships/hyperlink" Target="https://www.mpam.mp.br/images/Contratos/2023/Carta_Contrato/CCT_n%C2%BA_06-MP-PGJ_2a292.pdf" TargetMode="External"/><Relationship Id="rId148" Type="http://schemas.openxmlformats.org/officeDocument/2006/relationships/hyperlink" Target="https://www.mpam.mp.br/images/CT_07-2023_-_MP-PGJ_fb5b5.pdf" TargetMode="External"/><Relationship Id="rId164" Type="http://schemas.openxmlformats.org/officeDocument/2006/relationships/hyperlink" Target="https://www.mpam.mp.br/images/CT_27-2024_-_MP-PGJ_e0a09.pdf" TargetMode="External"/><Relationship Id="rId169" Type="http://schemas.openxmlformats.org/officeDocument/2006/relationships/hyperlink" Target="https://www.mpam.mp.br/images/CC_n%C2%BA_003.2020_98a8f.pdf" TargetMode="External"/><Relationship Id="rId185" Type="http://schemas.openxmlformats.org/officeDocument/2006/relationships/drawing" Target="../drawings/drawing1.xml"/><Relationship Id="rId4" Type="http://schemas.openxmlformats.org/officeDocument/2006/relationships/hyperlink" Target="https://www.mpam.mp.br/images/NFS_26018_2025_GIBBOR_c7fef.pdf" TargetMode="External"/><Relationship Id="rId9" Type="http://schemas.openxmlformats.org/officeDocument/2006/relationships/hyperlink" Target="https://www.mpam.mp.br/images/RECIBO_BOLETO_2025_MAPFRE_e7bd5.pdf" TargetMode="External"/><Relationship Id="rId180" Type="http://schemas.openxmlformats.org/officeDocument/2006/relationships/hyperlink" Target="https://www.mpam.mp.br/images/CT_n%C2%BA_012-2021-MP-PGJ_df72d.pdf%5d" TargetMode="External"/><Relationship Id="rId26" Type="http://schemas.openxmlformats.org/officeDocument/2006/relationships/hyperlink" Target="https://www.mpam.mp.br/images/NFS_567_2025_BMJ_f0e73.pdf" TargetMode="External"/><Relationship Id="rId47" Type="http://schemas.openxmlformats.org/officeDocument/2006/relationships/hyperlink" Target="https://www.mpam.mp.br/images/NFS_809737_2025_SOFTPLAN_8528f.pdf" TargetMode="External"/><Relationship Id="rId68" Type="http://schemas.openxmlformats.org/officeDocument/2006/relationships/hyperlink" Target="https://www.mpam.mp.br/images/NFS_2838004_2025_PRIME_b3d0a.pdf" TargetMode="External"/><Relationship Id="rId89" Type="http://schemas.openxmlformats.org/officeDocument/2006/relationships/hyperlink" Target="https://www.mpam.mp.br/images/NF_733_2025_QUALY_2dd94.pdf" TargetMode="External"/><Relationship Id="rId112" Type="http://schemas.openxmlformats.org/officeDocument/2006/relationships/hyperlink" Target="https://www.mpam.mp.br/images/CT_n_019-2021-MP-PGJ_60243.pdf" TargetMode="External"/><Relationship Id="rId133" Type="http://schemas.openxmlformats.org/officeDocument/2006/relationships/hyperlink" Target="https://www.mpam.mp.br/images/CCT_06-2022_-_MP-PGJ_b19f3.pdf" TargetMode="External"/><Relationship Id="rId154" Type="http://schemas.openxmlformats.org/officeDocument/2006/relationships/hyperlink" Target="https://www.mpam.mp.br/images/CT_037-2024_-_MP-PGJ_cf356.pdf" TargetMode="External"/><Relationship Id="rId175" Type="http://schemas.openxmlformats.org/officeDocument/2006/relationships/hyperlink" Target="https://www.mpam.mp.br/images/CT_n%C2%BA_035-2021-MP-PGJ_8bef6.pdf" TargetMode="External"/><Relationship Id="rId16" Type="http://schemas.openxmlformats.org/officeDocument/2006/relationships/hyperlink" Target="https://www.mpam.mp.br/images/NFS_48879_2025_LOGIC_ba78a.pdf" TargetMode="External"/><Relationship Id="rId37" Type="http://schemas.openxmlformats.org/officeDocument/2006/relationships/hyperlink" Target="https://www.mpam.mp.br/images/NFS_506_2025_VIA_DIRETA_a0e10.pdf" TargetMode="External"/><Relationship Id="rId58" Type="http://schemas.openxmlformats.org/officeDocument/2006/relationships/hyperlink" Target="https://www.mpam.mp.br/images/NFS_571_2025_BMJ_4dd60.pdf" TargetMode="External"/><Relationship Id="rId79" Type="http://schemas.openxmlformats.org/officeDocument/2006/relationships/hyperlink" Target="https://www.mpam.mp.br/images/FATURA_220980420255_2025_COSAMA_AUTAZES_873f0.pdf" TargetMode="External"/><Relationship Id="rId102" Type="http://schemas.openxmlformats.org/officeDocument/2006/relationships/hyperlink" Target="https://www.mpam.mp.br/images/CT_07-2023_-_MP-PGJ_fb5b5.pdf" TargetMode="External"/><Relationship Id="rId123" Type="http://schemas.openxmlformats.org/officeDocument/2006/relationships/hyperlink" Target="https://www.mpam.mp.br/images/CCT_06-2022_-_MP-PGJ_b19f3.pdf" TargetMode="External"/><Relationship Id="rId144" Type="http://schemas.openxmlformats.org/officeDocument/2006/relationships/hyperlink" Target="https://www.mpam.mp.br/images/CT_16-2023_-_MP-PGJ_8a82c.pdf" TargetMode="External"/><Relationship Id="rId90" Type="http://schemas.openxmlformats.org/officeDocument/2006/relationships/hyperlink" Target="https://www.mpam.mp.br/images/NFS_a_2429466_2025_TRIVALE_631ce.pdf" TargetMode="External"/><Relationship Id="rId165" Type="http://schemas.openxmlformats.org/officeDocument/2006/relationships/hyperlink" Target="https://www.mpam.mp.br/images/CT_01-2024_-_MP-PGJ_ac2a1.pdf" TargetMode="External"/><Relationship Id="rId27" Type="http://schemas.openxmlformats.org/officeDocument/2006/relationships/hyperlink" Target="https://www.mpam.mp.br/images/NFS_537_2025_VIA_DIRETA_da1f5.pdf" TargetMode="External"/><Relationship Id="rId48" Type="http://schemas.openxmlformats.org/officeDocument/2006/relationships/hyperlink" Target="https://www.mpam.mp.br/images/NFS_817855_2025_SOFTPLAN_affdb.pdf" TargetMode="External"/><Relationship Id="rId69" Type="http://schemas.openxmlformats.org/officeDocument/2006/relationships/hyperlink" Target="https://www.mpam.mp.br/images/NFS_2838005_2025_PRIME_3b802.pdf" TargetMode="External"/><Relationship Id="rId113" Type="http://schemas.openxmlformats.org/officeDocument/2006/relationships/hyperlink" Target="https://www.mpam.mp.br/images/CT_n_019-2021-MP-PGJ_60243.pdf" TargetMode="External"/><Relationship Id="rId134" Type="http://schemas.openxmlformats.org/officeDocument/2006/relationships/hyperlink" Target="https://www.mpam.mp.br/images/Contratos/2022/Carta_Contrato/CC_05-2022_MP_-_PGJ_596f4.pdf" TargetMode="External"/><Relationship Id="rId80" Type="http://schemas.openxmlformats.org/officeDocument/2006/relationships/hyperlink" Target="https://www.mpam.mp.br/images/FATURA_172460420257_2025_COSAMA_CARAUARI_2c893.pdf" TargetMode="External"/><Relationship Id="rId155" Type="http://schemas.openxmlformats.org/officeDocument/2006/relationships/hyperlink" Target="https://www.mpam.mp.br/images/CCT_n%C2%BA_07-2024-MP-PGJ_2d3d7.pdf" TargetMode="External"/><Relationship Id="rId176" Type="http://schemas.openxmlformats.org/officeDocument/2006/relationships/hyperlink" Target="https://www.mpam.mp.br/images/CT_n%C2%BA_33-MP-PGJ_94190.pdf" TargetMode="External"/><Relationship Id="rId17" Type="http://schemas.openxmlformats.org/officeDocument/2006/relationships/hyperlink" Target="https://www.mpam.mp.br/images/NFS_48879_2025_LOGIC_ba78a.pdf" TargetMode="External"/><Relationship Id="rId38" Type="http://schemas.openxmlformats.org/officeDocument/2006/relationships/hyperlink" Target="https://www.mpam.mp.br/images/NFS_506_2025_VIA_DIRETA_a0e10.pdf" TargetMode="External"/><Relationship Id="rId59" Type="http://schemas.openxmlformats.org/officeDocument/2006/relationships/hyperlink" Target="https://www.mpam.mp.br/images/NF_731_2025_QUALY_7a8dc.pdf" TargetMode="External"/><Relationship Id="rId103" Type="http://schemas.openxmlformats.org/officeDocument/2006/relationships/hyperlink" Target="https://www.mpam.mp.br/images/CT_07-2023_-_MP-PGJ_fb5b5.pdf" TargetMode="External"/><Relationship Id="rId124" Type="http://schemas.openxmlformats.org/officeDocument/2006/relationships/hyperlink" Target="https://www.mpam.mp.br/images/CCT_06-2022_-_MP-PGJ_b19f3.pdf" TargetMode="External"/><Relationship Id="rId70" Type="http://schemas.openxmlformats.org/officeDocument/2006/relationships/hyperlink" Target="https://www.mpam.mp.br/images/NFS_2838005_2025_PRIME_3b802.pdf" TargetMode="External"/><Relationship Id="rId91" Type="http://schemas.openxmlformats.org/officeDocument/2006/relationships/hyperlink" Target="https://www.mpam.mp.br/images/NFS_a_2429466_2025_TRIVALE_631ce.pdf" TargetMode="External"/><Relationship Id="rId145" Type="http://schemas.openxmlformats.org/officeDocument/2006/relationships/hyperlink" Target="https://www.mpam.mp.br/images/CT_21-2023_-_MP-PGJ_4dc3f.pdf" TargetMode="External"/><Relationship Id="rId166" Type="http://schemas.openxmlformats.org/officeDocument/2006/relationships/hyperlink" Target="https://www.mpam.mp.br/images/CC_n%C2%BA_003.2020_98a8f.pdf" TargetMode="External"/><Relationship Id="rId1" Type="http://schemas.openxmlformats.org/officeDocument/2006/relationships/hyperlink" Target="https://www.mpam.mp.br/images/NF_725_2025_QUALY_NUTRI_08ae9.pdf" TargetMode="External"/><Relationship Id="rId28" Type="http://schemas.openxmlformats.org/officeDocument/2006/relationships/hyperlink" Target="https://www.mpam.mp.br/images/FATURA__300039379195_2025_OI_a47b8.pdf" TargetMode="External"/><Relationship Id="rId49" Type="http://schemas.openxmlformats.org/officeDocument/2006/relationships/hyperlink" Target="https://www.mpam.mp.br/images/NFS_817854_2025_SOFTPLAN_37e37.pdf" TargetMode="External"/><Relationship Id="rId114" Type="http://schemas.openxmlformats.org/officeDocument/2006/relationships/hyperlink" Target="https://www.mpam.mp.br/images/CT_n_019-2021-MP-PGJ_60243.pdf" TargetMode="External"/><Relationship Id="rId60" Type="http://schemas.openxmlformats.org/officeDocument/2006/relationships/hyperlink" Target="https://www.mpam.mp.br/images/NF_730_2025_QUALY_70d6e.pdf" TargetMode="External"/><Relationship Id="rId81" Type="http://schemas.openxmlformats.org/officeDocument/2006/relationships/hyperlink" Target="https://www.mpam.mp.br/images/FATURA_284870420254_2025_COSAMA_CODAJAS_30961.pdf" TargetMode="External"/><Relationship Id="rId135" Type="http://schemas.openxmlformats.org/officeDocument/2006/relationships/hyperlink" Target="https://www.mpam.mp.br/images/Contratos/2022/Contrato/CT_25-2022_-_MP-PGJ_8363e.pdf" TargetMode="External"/><Relationship Id="rId156" Type="http://schemas.openxmlformats.org/officeDocument/2006/relationships/hyperlink" Target="https://www.mpam.mp.br/images/CT_19-2024_-_MP-PGJ_419d8.pdf" TargetMode="External"/><Relationship Id="rId177" Type="http://schemas.openxmlformats.org/officeDocument/2006/relationships/hyperlink" Target="https://www.mpam.mp.br/images/CT_n%C2%BA_33-MP-PGJ_941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57EFA-4434-4EF5-BCD8-B9115872F096}">
  <dimension ref="A1:P201"/>
  <sheetViews>
    <sheetView tabSelected="1" zoomScale="90" zoomScaleNormal="90" zoomScaleSheetLayoutView="80" workbookViewId="0">
      <selection activeCell="D8" sqref="D8"/>
    </sheetView>
  </sheetViews>
  <sheetFormatPr defaultRowHeight="15"/>
  <cols>
    <col min="1" max="1" width="13.7109375" customWidth="1"/>
    <col min="2" max="2" width="14.7109375" customWidth="1"/>
    <col min="3" max="3" width="21.7109375" bestFit="1" customWidth="1"/>
    <col min="4" max="4" width="33.85546875" customWidth="1"/>
    <col min="5" max="5" width="33.140625" style="2" customWidth="1"/>
    <col min="6" max="6" width="32.7109375" style="3" bestFit="1" customWidth="1"/>
    <col min="7" max="7" width="17.140625" customWidth="1"/>
    <col min="8" max="8" width="10.7109375" hidden="1" customWidth="1"/>
    <col min="9" max="9" width="15" hidden="1" customWidth="1"/>
    <col min="10" max="10" width="20.85546875" customWidth="1"/>
    <col min="11" max="11" width="14.7109375" bestFit="1" customWidth="1"/>
    <col min="12" max="12" width="21.5703125" customWidth="1"/>
    <col min="13" max="13" width="19" customWidth="1"/>
    <col min="14" max="14" width="14.42578125" customWidth="1"/>
    <col min="16" max="16" width="10.85546875" bestFit="1" customWidth="1"/>
    <col min="17" max="17" width="10.5703125" bestFit="1" customWidth="1"/>
  </cols>
  <sheetData>
    <row r="1" spans="1:14" ht="77.099999999999994" customHeight="1">
      <c r="C1" s="1"/>
      <c r="D1" s="1"/>
      <c r="G1" s="4"/>
      <c r="H1" s="4"/>
      <c r="I1" s="4"/>
      <c r="J1" s="1"/>
    </row>
    <row r="2" spans="1:14" ht="18" customHeight="1">
      <c r="A2" s="5" t="str">
        <f>[1]Bens!A2</f>
        <v>MAIO/2025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4" ht="20.25" customHeight="1">
      <c r="A3" s="6" t="s">
        <v>0</v>
      </c>
      <c r="B3" s="6"/>
      <c r="C3" s="6"/>
      <c r="D3" s="6"/>
      <c r="E3" s="6"/>
      <c r="G3" s="4"/>
      <c r="H3" s="4"/>
      <c r="I3" s="4"/>
      <c r="J3" s="1"/>
    </row>
    <row r="4" spans="1:14" ht="15" customHeight="1"/>
    <row r="5" spans="1:14" ht="18" customHeight="1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4" ht="31.5" customHeight="1">
      <c r="A6" s="8" t="s">
        <v>2</v>
      </c>
      <c r="B6" s="8" t="s">
        <v>3</v>
      </c>
      <c r="C6" s="9" t="s">
        <v>4</v>
      </c>
      <c r="D6" s="9" t="s">
        <v>5</v>
      </c>
      <c r="E6" s="8" t="s">
        <v>6</v>
      </c>
      <c r="F6" s="9" t="s">
        <v>7</v>
      </c>
      <c r="G6" s="8" t="s">
        <v>8</v>
      </c>
      <c r="H6" s="10" t="s">
        <v>9</v>
      </c>
      <c r="I6" s="10" t="s">
        <v>10</v>
      </c>
      <c r="J6" s="9" t="s">
        <v>11</v>
      </c>
      <c r="K6" s="9" t="s">
        <v>12</v>
      </c>
      <c r="L6" s="9" t="s">
        <v>13</v>
      </c>
      <c r="M6" s="9" t="s">
        <v>14</v>
      </c>
    </row>
    <row r="7" spans="1:14" s="20" customFormat="1" ht="120">
      <c r="A7" s="11" t="s">
        <v>15</v>
      </c>
      <c r="B7" s="12">
        <v>1</v>
      </c>
      <c r="C7" s="12">
        <v>11699529000161</v>
      </c>
      <c r="D7" s="13" t="s">
        <v>16</v>
      </c>
      <c r="E7" s="14" t="s">
        <v>17</v>
      </c>
      <c r="F7" s="15" t="s">
        <v>18</v>
      </c>
      <c r="G7" s="16">
        <v>45783</v>
      </c>
      <c r="H7" s="17" t="s">
        <v>19</v>
      </c>
      <c r="I7" s="18">
        <v>600</v>
      </c>
      <c r="J7" s="19">
        <v>45783</v>
      </c>
      <c r="K7" s="13" t="s">
        <v>20</v>
      </c>
      <c r="L7" s="18">
        <v>600</v>
      </c>
      <c r="M7" s="17" t="s">
        <v>21</v>
      </c>
    </row>
    <row r="8" spans="1:14" s="20" customFormat="1" ht="135">
      <c r="A8" s="11" t="s">
        <v>15</v>
      </c>
      <c r="B8" s="12">
        <v>2</v>
      </c>
      <c r="C8" s="12">
        <v>1134191000732</v>
      </c>
      <c r="D8" s="13" t="s">
        <v>22</v>
      </c>
      <c r="E8" s="21" t="s">
        <v>23</v>
      </c>
      <c r="F8" s="15" t="s">
        <v>24</v>
      </c>
      <c r="G8" s="16">
        <v>45783</v>
      </c>
      <c r="H8" s="17" t="s">
        <v>25</v>
      </c>
      <c r="I8" s="18">
        <v>2916</v>
      </c>
      <c r="J8" s="19">
        <v>45783</v>
      </c>
      <c r="K8" s="13" t="s">
        <v>20</v>
      </c>
      <c r="L8" s="22">
        <f>139.97+2776.03</f>
        <v>2916</v>
      </c>
      <c r="M8" s="17" t="s">
        <v>26</v>
      </c>
    </row>
    <row r="9" spans="1:14" s="20" customFormat="1" ht="135">
      <c r="A9" s="11" t="s">
        <v>15</v>
      </c>
      <c r="B9" s="12">
        <v>3</v>
      </c>
      <c r="C9" s="12">
        <v>1134191000732</v>
      </c>
      <c r="D9" s="13" t="s">
        <v>22</v>
      </c>
      <c r="E9" s="21" t="s">
        <v>27</v>
      </c>
      <c r="F9" s="15" t="s">
        <v>28</v>
      </c>
      <c r="G9" s="16">
        <v>45783</v>
      </c>
      <c r="H9" s="17" t="s">
        <v>29</v>
      </c>
      <c r="I9" s="18">
        <v>55208</v>
      </c>
      <c r="J9" s="19">
        <v>45783</v>
      </c>
      <c r="K9" s="13" t="s">
        <v>20</v>
      </c>
      <c r="L9" s="22">
        <f>2649.98+52558.02</f>
        <v>55208</v>
      </c>
      <c r="M9" s="17" t="s">
        <v>26</v>
      </c>
    </row>
    <row r="10" spans="1:14" s="20" customFormat="1" ht="180.75" customHeight="1">
      <c r="A10" s="11" t="s">
        <v>15</v>
      </c>
      <c r="B10" s="12">
        <v>4</v>
      </c>
      <c r="C10" s="12">
        <v>18876112000176</v>
      </c>
      <c r="D10" s="13" t="s">
        <v>30</v>
      </c>
      <c r="E10" s="21" t="s">
        <v>31</v>
      </c>
      <c r="F10" s="15" t="s">
        <v>32</v>
      </c>
      <c r="G10" s="16">
        <v>45783</v>
      </c>
      <c r="H10" s="17" t="s">
        <v>33</v>
      </c>
      <c r="I10" s="18">
        <v>839.29</v>
      </c>
      <c r="J10" s="19">
        <v>45783</v>
      </c>
      <c r="K10" s="13" t="s">
        <v>20</v>
      </c>
      <c r="L10" s="22">
        <f>839.29</f>
        <v>839.29</v>
      </c>
      <c r="M10" s="17" t="s">
        <v>34</v>
      </c>
    </row>
    <row r="11" spans="1:14" s="20" customFormat="1" ht="185.25" customHeight="1">
      <c r="A11" s="11" t="s">
        <v>15</v>
      </c>
      <c r="B11" s="12">
        <v>5</v>
      </c>
      <c r="C11" s="12">
        <v>18876112000176</v>
      </c>
      <c r="D11" s="13" t="s">
        <v>30</v>
      </c>
      <c r="E11" s="21" t="s">
        <v>35</v>
      </c>
      <c r="F11" s="15" t="s">
        <v>32</v>
      </c>
      <c r="G11" s="16">
        <v>45783</v>
      </c>
      <c r="H11" s="17" t="s">
        <v>36</v>
      </c>
      <c r="I11" s="18">
        <v>2184.16</v>
      </c>
      <c r="J11" s="19">
        <v>45783</v>
      </c>
      <c r="K11" s="13" t="s">
        <v>20</v>
      </c>
      <c r="L11" s="22">
        <v>2184.16</v>
      </c>
      <c r="M11" s="17" t="s">
        <v>34</v>
      </c>
    </row>
    <row r="12" spans="1:14" s="20" customFormat="1" ht="105">
      <c r="A12" s="11" t="s">
        <v>15</v>
      </c>
      <c r="B12" s="12">
        <v>6</v>
      </c>
      <c r="C12" s="23">
        <v>5340639000130</v>
      </c>
      <c r="D12" s="13" t="s">
        <v>37</v>
      </c>
      <c r="E12" s="24" t="s">
        <v>38</v>
      </c>
      <c r="F12" s="15" t="s">
        <v>39</v>
      </c>
      <c r="G12" s="16">
        <v>45783</v>
      </c>
      <c r="H12" s="17" t="s">
        <v>40</v>
      </c>
      <c r="I12" s="18">
        <v>2858.85</v>
      </c>
      <c r="J12" s="19">
        <v>45783</v>
      </c>
      <c r="K12" s="13" t="s">
        <v>20</v>
      </c>
      <c r="L12" s="18">
        <v>2858.85</v>
      </c>
      <c r="M12" s="17" t="s">
        <v>41</v>
      </c>
    </row>
    <row r="13" spans="1:14" s="20" customFormat="1" ht="105">
      <c r="A13" s="11" t="s">
        <v>15</v>
      </c>
      <c r="B13" s="12">
        <v>7</v>
      </c>
      <c r="C13" s="23">
        <v>5340639000130</v>
      </c>
      <c r="D13" s="13" t="s">
        <v>37</v>
      </c>
      <c r="E13" s="24" t="s">
        <v>42</v>
      </c>
      <c r="F13" s="15" t="s">
        <v>43</v>
      </c>
      <c r="G13" s="16">
        <v>45783</v>
      </c>
      <c r="H13" s="17" t="s">
        <v>44</v>
      </c>
      <c r="I13" s="18">
        <v>2855.31</v>
      </c>
      <c r="J13" s="19">
        <v>45783</v>
      </c>
      <c r="K13" s="13" t="s">
        <v>20</v>
      </c>
      <c r="L13" s="18">
        <v>2855.31</v>
      </c>
      <c r="M13" s="25" t="s">
        <v>41</v>
      </c>
    </row>
    <row r="14" spans="1:14" s="20" customFormat="1" ht="105">
      <c r="A14" s="11" t="s">
        <v>15</v>
      </c>
      <c r="B14" s="12">
        <v>8</v>
      </c>
      <c r="C14" s="23">
        <v>5340639000130</v>
      </c>
      <c r="D14" s="13" t="s">
        <v>37</v>
      </c>
      <c r="E14" s="24" t="s">
        <v>45</v>
      </c>
      <c r="F14" s="15" t="s">
        <v>43</v>
      </c>
      <c r="G14" s="16">
        <v>45783</v>
      </c>
      <c r="H14" s="17" t="s">
        <v>46</v>
      </c>
      <c r="I14" s="18">
        <v>1815.66</v>
      </c>
      <c r="J14" s="19">
        <v>45783</v>
      </c>
      <c r="K14" s="13" t="s">
        <v>20</v>
      </c>
      <c r="L14" s="18">
        <v>1815.66</v>
      </c>
      <c r="M14" s="17" t="s">
        <v>41</v>
      </c>
    </row>
    <row r="15" spans="1:14" s="20" customFormat="1" ht="120">
      <c r="A15" s="11" t="s">
        <v>15</v>
      </c>
      <c r="B15" s="12">
        <v>9</v>
      </c>
      <c r="C15" s="23">
        <v>61074175000138</v>
      </c>
      <c r="D15" s="13" t="s">
        <v>47</v>
      </c>
      <c r="E15" s="24" t="s">
        <v>48</v>
      </c>
      <c r="F15" s="15" t="s">
        <v>49</v>
      </c>
      <c r="G15" s="16">
        <v>45783</v>
      </c>
      <c r="H15" s="17" t="s">
        <v>50</v>
      </c>
      <c r="I15" s="18">
        <v>111318.24</v>
      </c>
      <c r="J15" s="19">
        <v>45783</v>
      </c>
      <c r="K15" s="13" t="s">
        <v>20</v>
      </c>
      <c r="L15" s="18">
        <f>2671.63+108646.61</f>
        <v>111318.24</v>
      </c>
      <c r="M15" s="17" t="s">
        <v>51</v>
      </c>
      <c r="N15" s="3"/>
    </row>
    <row r="16" spans="1:14" s="20" customFormat="1" ht="90">
      <c r="A16" s="11" t="s">
        <v>15</v>
      </c>
      <c r="B16" s="12">
        <v>10</v>
      </c>
      <c r="C16" s="23">
        <v>30647055000159</v>
      </c>
      <c r="D16" s="13" t="s">
        <v>52</v>
      </c>
      <c r="E16" s="21" t="s">
        <v>53</v>
      </c>
      <c r="F16" s="15" t="s">
        <v>54</v>
      </c>
      <c r="G16" s="16">
        <v>45783</v>
      </c>
      <c r="H16" s="17" t="s">
        <v>55</v>
      </c>
      <c r="I16" s="18">
        <v>4824.3</v>
      </c>
      <c r="J16" s="19">
        <v>45783</v>
      </c>
      <c r="K16" s="13" t="s">
        <v>20</v>
      </c>
      <c r="L16" s="18">
        <v>4824.3</v>
      </c>
      <c r="M16" s="17" t="s">
        <v>56</v>
      </c>
    </row>
    <row r="17" spans="1:16" s="20" customFormat="1" ht="120">
      <c r="A17" s="11" t="s">
        <v>15</v>
      </c>
      <c r="B17" s="12">
        <v>11</v>
      </c>
      <c r="C17" s="23">
        <v>17398132000116</v>
      </c>
      <c r="D17" s="13" t="s">
        <v>57</v>
      </c>
      <c r="E17" s="26" t="s">
        <v>58</v>
      </c>
      <c r="F17" s="15" t="s">
        <v>59</v>
      </c>
      <c r="G17" s="16">
        <v>45785</v>
      </c>
      <c r="H17" s="17" t="s">
        <v>60</v>
      </c>
      <c r="I17" s="27">
        <v>102.92</v>
      </c>
      <c r="J17" s="19">
        <v>45785</v>
      </c>
      <c r="K17" s="13" t="s">
        <v>20</v>
      </c>
      <c r="L17" s="18">
        <v>102.92</v>
      </c>
      <c r="M17" s="17" t="s">
        <v>61</v>
      </c>
    </row>
    <row r="18" spans="1:16" s="20" customFormat="1" ht="135">
      <c r="A18" s="11" t="s">
        <v>15</v>
      </c>
      <c r="B18" s="12">
        <v>12</v>
      </c>
      <c r="C18" s="12">
        <v>23863463000182</v>
      </c>
      <c r="D18" s="13" t="s">
        <v>62</v>
      </c>
      <c r="E18" s="21" t="s">
        <v>63</v>
      </c>
      <c r="F18" s="15" t="s">
        <v>64</v>
      </c>
      <c r="G18" s="16">
        <v>45785</v>
      </c>
      <c r="H18" s="17" t="s">
        <v>65</v>
      </c>
      <c r="I18" s="18">
        <v>2244</v>
      </c>
      <c r="J18" s="19">
        <v>45785</v>
      </c>
      <c r="K18" s="13" t="s">
        <v>20</v>
      </c>
      <c r="L18" s="22">
        <f>107.71+2136.29</f>
        <v>2244</v>
      </c>
      <c r="M18" s="17" t="s">
        <v>66</v>
      </c>
    </row>
    <row r="19" spans="1:16" s="20" customFormat="1" ht="105">
      <c r="A19" s="11" t="s">
        <v>15</v>
      </c>
      <c r="B19" s="12">
        <v>13</v>
      </c>
      <c r="C19" s="12">
        <v>7244008000223</v>
      </c>
      <c r="D19" s="13" t="s">
        <v>67</v>
      </c>
      <c r="E19" s="21" t="s">
        <v>68</v>
      </c>
      <c r="F19" s="15" t="s">
        <v>69</v>
      </c>
      <c r="G19" s="16">
        <v>45785</v>
      </c>
      <c r="H19" s="17" t="s">
        <v>70</v>
      </c>
      <c r="I19" s="18">
        <v>9000</v>
      </c>
      <c r="J19" s="19">
        <v>45786</v>
      </c>
      <c r="K19" s="13" t="s">
        <v>20</v>
      </c>
      <c r="L19" s="22">
        <f>432+8568</f>
        <v>9000</v>
      </c>
      <c r="M19" s="17" t="s">
        <v>71</v>
      </c>
    </row>
    <row r="20" spans="1:16" s="20" customFormat="1" ht="195">
      <c r="A20" s="11" t="s">
        <v>15</v>
      </c>
      <c r="B20" s="12">
        <v>14</v>
      </c>
      <c r="C20" s="12">
        <v>7273545000110</v>
      </c>
      <c r="D20" s="13" t="s">
        <v>72</v>
      </c>
      <c r="E20" s="21" t="s">
        <v>73</v>
      </c>
      <c r="F20" s="15" t="s">
        <v>74</v>
      </c>
      <c r="G20" s="16">
        <v>45785</v>
      </c>
      <c r="H20" s="17" t="s">
        <v>75</v>
      </c>
      <c r="I20" s="18">
        <v>10595</v>
      </c>
      <c r="J20" s="19">
        <v>45786</v>
      </c>
      <c r="K20" s="13" t="s">
        <v>20</v>
      </c>
      <c r="L20" s="22">
        <f>529.75+10065.25</f>
        <v>10595</v>
      </c>
      <c r="M20" s="17" t="s">
        <v>76</v>
      </c>
    </row>
    <row r="21" spans="1:16" s="20" customFormat="1" ht="105">
      <c r="A21" s="11" t="s">
        <v>15</v>
      </c>
      <c r="B21" s="12">
        <v>15</v>
      </c>
      <c r="C21" s="12">
        <v>27816603000112</v>
      </c>
      <c r="D21" s="13" t="s">
        <v>77</v>
      </c>
      <c r="E21" s="21" t="s">
        <v>78</v>
      </c>
      <c r="F21" s="15" t="s">
        <v>79</v>
      </c>
      <c r="G21" s="16">
        <v>45785</v>
      </c>
      <c r="H21" s="17" t="s">
        <v>80</v>
      </c>
      <c r="I21" s="18">
        <v>11690.7</v>
      </c>
      <c r="J21" s="19">
        <v>45786</v>
      </c>
      <c r="K21" s="13" t="s">
        <v>20</v>
      </c>
      <c r="L21" s="22">
        <f>140.29+11550.41</f>
        <v>11690.7</v>
      </c>
      <c r="M21" s="17" t="s">
        <v>81</v>
      </c>
    </row>
    <row r="22" spans="1:16" s="20" customFormat="1" ht="105">
      <c r="A22" s="11" t="s">
        <v>15</v>
      </c>
      <c r="B22" s="12">
        <v>16</v>
      </c>
      <c r="C22" s="12">
        <v>18422603000147</v>
      </c>
      <c r="D22" s="13" t="s">
        <v>82</v>
      </c>
      <c r="E22" s="21" t="s">
        <v>83</v>
      </c>
      <c r="F22" s="15" t="s">
        <v>84</v>
      </c>
      <c r="G22" s="16">
        <v>45785</v>
      </c>
      <c r="H22" s="17" t="s">
        <v>85</v>
      </c>
      <c r="I22" s="18">
        <v>3100</v>
      </c>
      <c r="J22" s="19">
        <v>45786</v>
      </c>
      <c r="K22" s="13" t="s">
        <v>20</v>
      </c>
      <c r="L22" s="22">
        <f>297.6+2802.4</f>
        <v>3100</v>
      </c>
      <c r="M22" s="17" t="s">
        <v>86</v>
      </c>
    </row>
    <row r="23" spans="1:16" s="20" customFormat="1" ht="105">
      <c r="A23" s="11" t="s">
        <v>15</v>
      </c>
      <c r="B23" s="12">
        <v>17</v>
      </c>
      <c r="C23" s="12">
        <v>18422603000147</v>
      </c>
      <c r="D23" s="13" t="s">
        <v>82</v>
      </c>
      <c r="E23" s="21" t="s">
        <v>87</v>
      </c>
      <c r="F23" s="15" t="s">
        <v>84</v>
      </c>
      <c r="G23" s="16">
        <v>45785</v>
      </c>
      <c r="H23" s="17" t="s">
        <v>88</v>
      </c>
      <c r="I23" s="18">
        <v>1446.67</v>
      </c>
      <c r="J23" s="19">
        <v>45786</v>
      </c>
      <c r="K23" s="13" t="s">
        <v>20</v>
      </c>
      <c r="L23" s="18">
        <v>1446.67</v>
      </c>
      <c r="M23" s="17" t="s">
        <v>86</v>
      </c>
    </row>
    <row r="24" spans="1:16" s="20" customFormat="1" ht="105">
      <c r="A24" s="11" t="s">
        <v>15</v>
      </c>
      <c r="B24" s="12">
        <v>18</v>
      </c>
      <c r="C24" s="12">
        <v>18422603000147</v>
      </c>
      <c r="D24" s="13" t="s">
        <v>82</v>
      </c>
      <c r="E24" s="21" t="s">
        <v>89</v>
      </c>
      <c r="F24" s="15" t="s">
        <v>84</v>
      </c>
      <c r="G24" s="16">
        <v>45785</v>
      </c>
      <c r="H24" s="17" t="s">
        <v>90</v>
      </c>
      <c r="I24" s="18">
        <v>1653.33</v>
      </c>
      <c r="J24" s="19">
        <v>45786</v>
      </c>
      <c r="K24" s="13" t="s">
        <v>20</v>
      </c>
      <c r="L24" s="18">
        <v>1653.33</v>
      </c>
      <c r="M24" s="17" t="s">
        <v>86</v>
      </c>
      <c r="P24" s="28"/>
    </row>
    <row r="25" spans="1:16" s="20" customFormat="1" ht="120">
      <c r="A25" s="11" t="s">
        <v>15</v>
      </c>
      <c r="B25" s="12">
        <v>19</v>
      </c>
      <c r="C25" s="12">
        <v>87883807000106</v>
      </c>
      <c r="D25" s="13" t="s">
        <v>91</v>
      </c>
      <c r="E25" s="21" t="s">
        <v>92</v>
      </c>
      <c r="F25" s="15" t="s">
        <v>93</v>
      </c>
      <c r="G25" s="16">
        <v>45785</v>
      </c>
      <c r="H25" s="17" t="s">
        <v>94</v>
      </c>
      <c r="I25" s="18">
        <v>186.3</v>
      </c>
      <c r="J25" s="19">
        <v>45786</v>
      </c>
      <c r="K25" s="13" t="s">
        <v>20</v>
      </c>
      <c r="L25" s="18">
        <f>4.47+181.83</f>
        <v>186.3</v>
      </c>
      <c r="M25" s="17" t="s">
        <v>95</v>
      </c>
    </row>
    <row r="26" spans="1:16" s="20" customFormat="1" ht="129.75" customHeight="1">
      <c r="A26" s="11" t="s">
        <v>15</v>
      </c>
      <c r="B26" s="12">
        <v>20</v>
      </c>
      <c r="C26" s="12">
        <v>5926726000173</v>
      </c>
      <c r="D26" s="13" t="s">
        <v>96</v>
      </c>
      <c r="E26" s="21" t="s">
        <v>97</v>
      </c>
      <c r="F26" s="15" t="s">
        <v>98</v>
      </c>
      <c r="G26" s="16">
        <v>45785</v>
      </c>
      <c r="H26" s="17" t="s">
        <v>99</v>
      </c>
      <c r="I26" s="18">
        <v>11214.67</v>
      </c>
      <c r="J26" s="19">
        <v>45786</v>
      </c>
      <c r="K26" s="13" t="s">
        <v>20</v>
      </c>
      <c r="L26" s="18">
        <f>538.3+10676.37</f>
        <v>11214.67</v>
      </c>
      <c r="M26" s="17" t="s">
        <v>100</v>
      </c>
    </row>
    <row r="27" spans="1:16" s="20" customFormat="1" ht="75">
      <c r="A27" s="11" t="s">
        <v>15</v>
      </c>
      <c r="B27" s="12">
        <v>21</v>
      </c>
      <c r="C27" s="12">
        <v>4301769000109</v>
      </c>
      <c r="D27" s="13" t="s">
        <v>101</v>
      </c>
      <c r="E27" s="21" t="s">
        <v>102</v>
      </c>
      <c r="F27" s="15" t="s">
        <v>103</v>
      </c>
      <c r="G27" s="16">
        <v>45785</v>
      </c>
      <c r="H27" s="17" t="s">
        <v>104</v>
      </c>
      <c r="I27" s="18">
        <v>5292.44</v>
      </c>
      <c r="J27" s="19">
        <v>45786</v>
      </c>
      <c r="K27" s="13" t="s">
        <v>20</v>
      </c>
      <c r="L27" s="18">
        <v>5292.44</v>
      </c>
      <c r="M27" s="17" t="s">
        <v>105</v>
      </c>
    </row>
    <row r="28" spans="1:16" s="20" customFormat="1" ht="120">
      <c r="A28" s="11" t="s">
        <v>15</v>
      </c>
      <c r="B28" s="12">
        <v>22</v>
      </c>
      <c r="C28" s="12">
        <v>21540360000156</v>
      </c>
      <c r="D28" s="13" t="s">
        <v>106</v>
      </c>
      <c r="E28" s="29" t="s">
        <v>107</v>
      </c>
      <c r="F28" s="15" t="s">
        <v>108</v>
      </c>
      <c r="G28" s="16">
        <v>45785</v>
      </c>
      <c r="H28" s="17" t="s">
        <v>109</v>
      </c>
      <c r="I28" s="18">
        <v>450</v>
      </c>
      <c r="J28" s="19">
        <v>45786</v>
      </c>
      <c r="K28" s="13" t="s">
        <v>20</v>
      </c>
      <c r="L28" s="18">
        <f>11.93+438.07</f>
        <v>450</v>
      </c>
      <c r="M28" s="17" t="s">
        <v>110</v>
      </c>
    </row>
    <row r="29" spans="1:16" ht="120">
      <c r="A29" s="11" t="s">
        <v>15</v>
      </c>
      <c r="B29" s="12">
        <v>23</v>
      </c>
      <c r="C29" s="12">
        <v>27441006000150</v>
      </c>
      <c r="D29" s="13" t="s">
        <v>111</v>
      </c>
      <c r="E29" s="21" t="s">
        <v>112</v>
      </c>
      <c r="F29" s="15" t="s">
        <v>113</v>
      </c>
      <c r="G29" s="16">
        <v>45785</v>
      </c>
      <c r="H29" s="17" t="s">
        <v>114</v>
      </c>
      <c r="I29" s="18">
        <v>3900</v>
      </c>
      <c r="J29" s="19">
        <v>45786</v>
      </c>
      <c r="K29" s="13" t="s">
        <v>20</v>
      </c>
      <c r="L29" s="18">
        <v>3900</v>
      </c>
      <c r="M29" s="17" t="s">
        <v>115</v>
      </c>
    </row>
    <row r="30" spans="1:16" s="20" customFormat="1" ht="94.5" customHeight="1">
      <c r="A30" s="11" t="s">
        <v>15</v>
      </c>
      <c r="B30" s="12">
        <v>24</v>
      </c>
      <c r="C30" s="12">
        <v>30647055000159</v>
      </c>
      <c r="D30" s="13" t="s">
        <v>52</v>
      </c>
      <c r="E30" s="21" t="s">
        <v>116</v>
      </c>
      <c r="F30" s="15" t="s">
        <v>117</v>
      </c>
      <c r="G30" s="16">
        <v>45785</v>
      </c>
      <c r="H30" s="17" t="s">
        <v>118</v>
      </c>
      <c r="I30" s="18">
        <v>5047.2</v>
      </c>
      <c r="J30" s="19">
        <v>45786</v>
      </c>
      <c r="K30" s="13" t="s">
        <v>20</v>
      </c>
      <c r="L30" s="18">
        <v>5047.2</v>
      </c>
      <c r="M30" s="17" t="s">
        <v>119</v>
      </c>
    </row>
    <row r="31" spans="1:16" s="20" customFormat="1" ht="120">
      <c r="A31" s="11" t="s">
        <v>15</v>
      </c>
      <c r="B31" s="12">
        <v>25</v>
      </c>
      <c r="C31" s="12">
        <v>84544469000181</v>
      </c>
      <c r="D31" s="13" t="s">
        <v>120</v>
      </c>
      <c r="E31" s="21" t="s">
        <v>121</v>
      </c>
      <c r="F31" s="15" t="s">
        <v>122</v>
      </c>
      <c r="G31" s="16">
        <v>45785</v>
      </c>
      <c r="H31" s="17" t="s">
        <v>123</v>
      </c>
      <c r="I31" s="18">
        <v>3795.9</v>
      </c>
      <c r="J31" s="19">
        <v>45786</v>
      </c>
      <c r="K31" s="13" t="s">
        <v>20</v>
      </c>
      <c r="L31" s="18">
        <f>45.55+189.8+3560.55</f>
        <v>3795.9</v>
      </c>
      <c r="M31" s="17" t="s">
        <v>124</v>
      </c>
      <c r="N31" s="30"/>
    </row>
    <row r="32" spans="1:16" s="20" customFormat="1" ht="105">
      <c r="A32" s="11" t="s">
        <v>15</v>
      </c>
      <c r="B32" s="12">
        <v>26</v>
      </c>
      <c r="C32" s="12">
        <v>84544469000181</v>
      </c>
      <c r="D32" s="13" t="s">
        <v>120</v>
      </c>
      <c r="E32" s="21" t="s">
        <v>125</v>
      </c>
      <c r="F32" s="15" t="s">
        <v>126</v>
      </c>
      <c r="G32" s="16">
        <v>45785</v>
      </c>
      <c r="H32" s="17" t="s">
        <v>127</v>
      </c>
      <c r="I32" s="18">
        <v>2196.3200000000002</v>
      </c>
      <c r="J32" s="19">
        <v>45786</v>
      </c>
      <c r="K32" s="13" t="s">
        <v>20</v>
      </c>
      <c r="L32" s="18">
        <f>26.36+109.82+2060.14</f>
        <v>2196.3199999999997</v>
      </c>
      <c r="M32" s="17" t="s">
        <v>128</v>
      </c>
      <c r="N32" s="30"/>
    </row>
    <row r="33" spans="1:14" s="20" customFormat="1" ht="120">
      <c r="A33" s="11" t="s">
        <v>15</v>
      </c>
      <c r="B33" s="12">
        <v>27</v>
      </c>
      <c r="C33" s="12">
        <v>34549659000113</v>
      </c>
      <c r="D33" s="13" t="s">
        <v>129</v>
      </c>
      <c r="E33" s="21" t="s">
        <v>130</v>
      </c>
      <c r="F33" s="15" t="s">
        <v>131</v>
      </c>
      <c r="G33" s="16">
        <v>45786</v>
      </c>
      <c r="H33" s="17" t="s">
        <v>132</v>
      </c>
      <c r="I33" s="18">
        <v>28750</v>
      </c>
      <c r="J33" s="19">
        <v>45786</v>
      </c>
      <c r="K33" s="13" t="s">
        <v>20</v>
      </c>
      <c r="L33" s="18">
        <f>1380+27370</f>
        <v>28750</v>
      </c>
      <c r="M33" s="17" t="s">
        <v>133</v>
      </c>
      <c r="N33" s="31"/>
    </row>
    <row r="34" spans="1:14" s="20" customFormat="1" ht="105">
      <c r="A34" s="11" t="s">
        <v>15</v>
      </c>
      <c r="B34" s="12">
        <v>28</v>
      </c>
      <c r="C34" s="12">
        <v>76535764000143</v>
      </c>
      <c r="D34" s="13" t="s">
        <v>134</v>
      </c>
      <c r="E34" s="21" t="s">
        <v>135</v>
      </c>
      <c r="F34" s="15" t="s">
        <v>136</v>
      </c>
      <c r="G34" s="16">
        <v>45790</v>
      </c>
      <c r="H34" s="17" t="s">
        <v>137</v>
      </c>
      <c r="I34" s="18">
        <v>13733.48</v>
      </c>
      <c r="J34" s="19">
        <v>45790</v>
      </c>
      <c r="K34" s="13" t="s">
        <v>20</v>
      </c>
      <c r="L34" s="18">
        <f>659.21+13074.27</f>
        <v>13733.48</v>
      </c>
      <c r="M34" s="17" t="s">
        <v>138</v>
      </c>
    </row>
    <row r="35" spans="1:14" s="20" customFormat="1" ht="105">
      <c r="A35" s="11" t="s">
        <v>15</v>
      </c>
      <c r="B35" s="12">
        <v>29</v>
      </c>
      <c r="C35" s="12">
        <v>76535764000143</v>
      </c>
      <c r="D35" s="13" t="s">
        <v>134</v>
      </c>
      <c r="E35" s="21" t="s">
        <v>139</v>
      </c>
      <c r="F35" s="15" t="s">
        <v>140</v>
      </c>
      <c r="G35" s="16">
        <v>45790</v>
      </c>
      <c r="H35" s="17" t="s">
        <v>141</v>
      </c>
      <c r="I35" s="18">
        <v>13733.48</v>
      </c>
      <c r="J35" s="19">
        <v>45790</v>
      </c>
      <c r="K35" s="13" t="s">
        <v>20</v>
      </c>
      <c r="L35" s="18">
        <f>659.21+13074.27</f>
        <v>13733.48</v>
      </c>
      <c r="M35" s="17" t="s">
        <v>142</v>
      </c>
    </row>
    <row r="36" spans="1:14" s="20" customFormat="1" ht="75">
      <c r="A36" s="11" t="s">
        <v>15</v>
      </c>
      <c r="B36" s="12">
        <v>30</v>
      </c>
      <c r="C36" s="12">
        <v>34028316000375</v>
      </c>
      <c r="D36" s="13" t="s">
        <v>143</v>
      </c>
      <c r="E36" s="21" t="s">
        <v>144</v>
      </c>
      <c r="F36" s="15" t="s">
        <v>145</v>
      </c>
      <c r="G36" s="16">
        <v>45790</v>
      </c>
      <c r="H36" s="17" t="s">
        <v>146</v>
      </c>
      <c r="I36" s="18">
        <v>6917.75</v>
      </c>
      <c r="J36" s="19">
        <v>45790</v>
      </c>
      <c r="K36" s="13" t="s">
        <v>20</v>
      </c>
      <c r="L36" s="18">
        <v>6917.75</v>
      </c>
      <c r="M36" s="17" t="s">
        <v>147</v>
      </c>
    </row>
    <row r="37" spans="1:14" s="20" customFormat="1" ht="180">
      <c r="A37" s="11" t="s">
        <v>15</v>
      </c>
      <c r="B37" s="12">
        <v>31</v>
      </c>
      <c r="C37" s="12">
        <v>11699529000161</v>
      </c>
      <c r="D37" s="13" t="s">
        <v>16</v>
      </c>
      <c r="E37" s="29" t="s">
        <v>148</v>
      </c>
      <c r="F37" s="15" t="s">
        <v>149</v>
      </c>
      <c r="G37" s="16">
        <v>45790</v>
      </c>
      <c r="H37" s="17" t="s">
        <v>150</v>
      </c>
      <c r="I37" s="18">
        <v>3220</v>
      </c>
      <c r="J37" s="19">
        <v>45790</v>
      </c>
      <c r="K37" s="13" t="s">
        <v>20</v>
      </c>
      <c r="L37" s="18">
        <v>3220</v>
      </c>
      <c r="M37" s="17" t="s">
        <v>151</v>
      </c>
    </row>
    <row r="38" spans="1:14" s="20" customFormat="1" ht="165">
      <c r="A38" s="11" t="s">
        <v>15</v>
      </c>
      <c r="B38" s="12">
        <v>32</v>
      </c>
      <c r="C38" s="12">
        <v>11699529000161</v>
      </c>
      <c r="D38" s="13" t="s">
        <v>16</v>
      </c>
      <c r="E38" s="29" t="s">
        <v>152</v>
      </c>
      <c r="F38" s="15" t="s">
        <v>153</v>
      </c>
      <c r="G38" s="16">
        <v>45790</v>
      </c>
      <c r="H38" s="17" t="s">
        <v>154</v>
      </c>
      <c r="I38" s="18">
        <v>6654</v>
      </c>
      <c r="J38" s="19">
        <v>45790</v>
      </c>
      <c r="K38" s="13" t="s">
        <v>20</v>
      </c>
      <c r="L38" s="18">
        <v>6654</v>
      </c>
      <c r="M38" s="17" t="s">
        <v>155</v>
      </c>
    </row>
    <row r="39" spans="1:14" s="20" customFormat="1" ht="165">
      <c r="A39" s="11" t="s">
        <v>15</v>
      </c>
      <c r="B39" s="12">
        <v>33</v>
      </c>
      <c r="C39" s="12">
        <v>11699529000161</v>
      </c>
      <c r="D39" s="13" t="s">
        <v>16</v>
      </c>
      <c r="E39" s="29" t="s">
        <v>156</v>
      </c>
      <c r="F39" s="15" t="s">
        <v>157</v>
      </c>
      <c r="G39" s="16">
        <v>45790</v>
      </c>
      <c r="H39" s="17" t="s">
        <v>158</v>
      </c>
      <c r="I39" s="18">
        <v>600</v>
      </c>
      <c r="J39" s="19">
        <v>45790</v>
      </c>
      <c r="K39" s="13" t="s">
        <v>20</v>
      </c>
      <c r="L39" s="18">
        <v>600</v>
      </c>
      <c r="M39" s="17" t="s">
        <v>159</v>
      </c>
    </row>
    <row r="40" spans="1:14" s="20" customFormat="1" ht="135">
      <c r="A40" s="11" t="s">
        <v>15</v>
      </c>
      <c r="B40" s="12">
        <v>34</v>
      </c>
      <c r="C40" s="12">
        <v>8584308000133</v>
      </c>
      <c r="D40" s="13" t="s">
        <v>160</v>
      </c>
      <c r="E40" s="21" t="s">
        <v>161</v>
      </c>
      <c r="F40" s="15" t="s">
        <v>162</v>
      </c>
      <c r="G40" s="16">
        <v>45790</v>
      </c>
      <c r="H40" s="17" t="s">
        <v>163</v>
      </c>
      <c r="I40" s="18">
        <v>1100</v>
      </c>
      <c r="J40" s="19">
        <v>45790</v>
      </c>
      <c r="K40" s="13" t="s">
        <v>20</v>
      </c>
      <c r="L40" s="18">
        <f>55+1045</f>
        <v>1100</v>
      </c>
      <c r="M40" s="17" t="s">
        <v>164</v>
      </c>
    </row>
    <row r="41" spans="1:14" s="20" customFormat="1" ht="106.5" customHeight="1">
      <c r="A41" s="11" t="s">
        <v>15</v>
      </c>
      <c r="B41" s="12">
        <v>35</v>
      </c>
      <c r="C41" s="12">
        <v>3264927000127</v>
      </c>
      <c r="D41" s="13" t="s">
        <v>165</v>
      </c>
      <c r="E41" s="21" t="s">
        <v>166</v>
      </c>
      <c r="F41" s="15" t="s">
        <v>167</v>
      </c>
      <c r="G41" s="16">
        <v>45790</v>
      </c>
      <c r="H41" s="17" t="s">
        <v>168</v>
      </c>
      <c r="I41" s="18">
        <v>7292.08</v>
      </c>
      <c r="J41" s="19">
        <v>45793</v>
      </c>
      <c r="K41" s="13" t="s">
        <v>20</v>
      </c>
      <c r="L41" s="18">
        <f>509.04+6783.04</f>
        <v>7292.08</v>
      </c>
      <c r="M41" s="17" t="s">
        <v>169</v>
      </c>
    </row>
    <row r="42" spans="1:14" s="20" customFormat="1" ht="90.75" customHeight="1">
      <c r="A42" s="11" t="s">
        <v>15</v>
      </c>
      <c r="B42" s="12">
        <v>36</v>
      </c>
      <c r="C42" s="12">
        <v>2037069000115</v>
      </c>
      <c r="D42" s="13" t="s">
        <v>170</v>
      </c>
      <c r="E42" s="21" t="s">
        <v>171</v>
      </c>
      <c r="F42" s="15" t="s">
        <v>172</v>
      </c>
      <c r="G42" s="16">
        <v>45792</v>
      </c>
      <c r="H42" s="17" t="s">
        <v>173</v>
      </c>
      <c r="I42" s="18">
        <v>2270.04</v>
      </c>
      <c r="J42" s="19">
        <v>45793</v>
      </c>
      <c r="K42" s="13" t="s">
        <v>20</v>
      </c>
      <c r="L42" s="18">
        <v>2270.04</v>
      </c>
      <c r="M42" s="17" t="s">
        <v>174</v>
      </c>
    </row>
    <row r="43" spans="1:14" s="20" customFormat="1" ht="90">
      <c r="A43" s="11" t="s">
        <v>15</v>
      </c>
      <c r="B43" s="12">
        <v>37</v>
      </c>
      <c r="C43" s="12">
        <v>2558157000162</v>
      </c>
      <c r="D43" s="13" t="s">
        <v>175</v>
      </c>
      <c r="E43" s="21" t="s">
        <v>176</v>
      </c>
      <c r="F43" s="15" t="s">
        <v>177</v>
      </c>
      <c r="G43" s="16">
        <v>45792</v>
      </c>
      <c r="H43" s="17" t="s">
        <v>178</v>
      </c>
      <c r="I43" s="18">
        <v>21633.53</v>
      </c>
      <c r="J43" s="19">
        <v>45793</v>
      </c>
      <c r="K43" s="13" t="s">
        <v>20</v>
      </c>
      <c r="L43" s="18">
        <f>1038.4+20595.13</f>
        <v>21633.530000000002</v>
      </c>
      <c r="M43" s="17" t="s">
        <v>179</v>
      </c>
    </row>
    <row r="44" spans="1:14" s="20" customFormat="1" ht="105">
      <c r="A44" s="11" t="s">
        <v>15</v>
      </c>
      <c r="B44" s="12">
        <v>38</v>
      </c>
      <c r="C44" s="12">
        <v>34549659000113</v>
      </c>
      <c r="D44" s="13" t="s">
        <v>129</v>
      </c>
      <c r="E44" s="21" t="s">
        <v>180</v>
      </c>
      <c r="F44" s="15" t="s">
        <v>181</v>
      </c>
      <c r="G44" s="16">
        <v>45792</v>
      </c>
      <c r="H44" s="17" t="s">
        <v>182</v>
      </c>
      <c r="I44" s="18">
        <v>1683.34</v>
      </c>
      <c r="J44" s="19">
        <v>45793</v>
      </c>
      <c r="K44" s="13" t="s">
        <v>20</v>
      </c>
      <c r="L44" s="18">
        <f>1392+291.34</f>
        <v>1683.34</v>
      </c>
      <c r="M44" s="17" t="s">
        <v>183</v>
      </c>
      <c r="N44" s="31"/>
    </row>
    <row r="45" spans="1:14" s="20" customFormat="1" ht="105">
      <c r="A45" s="11" t="s">
        <v>15</v>
      </c>
      <c r="B45" s="12">
        <v>39</v>
      </c>
      <c r="C45" s="12">
        <v>34549659000113</v>
      </c>
      <c r="D45" s="13" t="s">
        <v>129</v>
      </c>
      <c r="E45" s="21" t="s">
        <v>184</v>
      </c>
      <c r="F45" s="15" t="s">
        <v>181</v>
      </c>
      <c r="G45" s="16">
        <v>45792</v>
      </c>
      <c r="H45" s="17" t="s">
        <v>185</v>
      </c>
      <c r="I45" s="18">
        <v>27316.66</v>
      </c>
      <c r="J45" s="19">
        <v>45793</v>
      </c>
      <c r="K45" s="13" t="s">
        <v>20</v>
      </c>
      <c r="L45" s="18">
        <v>27316.66</v>
      </c>
      <c r="M45" s="17" t="s">
        <v>183</v>
      </c>
      <c r="N45" s="31"/>
    </row>
    <row r="46" spans="1:14" s="20" customFormat="1" ht="105">
      <c r="A46" s="11" t="s">
        <v>15</v>
      </c>
      <c r="B46" s="12">
        <v>40</v>
      </c>
      <c r="C46" s="12">
        <v>12891300000197</v>
      </c>
      <c r="D46" s="13" t="s">
        <v>186</v>
      </c>
      <c r="E46" s="21" t="s">
        <v>187</v>
      </c>
      <c r="F46" s="15" t="s">
        <v>188</v>
      </c>
      <c r="G46" s="16">
        <v>45793</v>
      </c>
      <c r="H46" s="17" t="s">
        <v>189</v>
      </c>
      <c r="I46" s="18">
        <v>327214.11</v>
      </c>
      <c r="J46" s="19">
        <v>45793</v>
      </c>
      <c r="K46" s="13" t="s">
        <v>20</v>
      </c>
      <c r="L46" s="18">
        <f>3945.56+16439.82+278525.69</f>
        <v>298911.07</v>
      </c>
      <c r="M46" s="17" t="s">
        <v>190</v>
      </c>
    </row>
    <row r="47" spans="1:14" s="20" customFormat="1" ht="105">
      <c r="A47" s="11" t="s">
        <v>15</v>
      </c>
      <c r="B47" s="12">
        <v>41</v>
      </c>
      <c r="C47" s="12">
        <v>12891300000197</v>
      </c>
      <c r="D47" s="13" t="s">
        <v>186</v>
      </c>
      <c r="E47" s="21" t="s">
        <v>191</v>
      </c>
      <c r="F47" s="15" t="s">
        <v>188</v>
      </c>
      <c r="G47" s="16">
        <v>45793</v>
      </c>
      <c r="H47" s="17" t="s">
        <v>192</v>
      </c>
      <c r="I47" s="18">
        <v>1582.25</v>
      </c>
      <c r="J47" s="19">
        <v>45793</v>
      </c>
      <c r="K47" s="13" t="s">
        <v>20</v>
      </c>
      <c r="L47" s="18">
        <v>1582.25</v>
      </c>
      <c r="M47" s="17" t="s">
        <v>190</v>
      </c>
      <c r="N47" s="28"/>
    </row>
    <row r="48" spans="1:14" s="20" customFormat="1" ht="135">
      <c r="A48" s="11" t="s">
        <v>15</v>
      </c>
      <c r="B48" s="12">
        <v>42</v>
      </c>
      <c r="C48" s="12">
        <v>2341467000120</v>
      </c>
      <c r="D48" s="13" t="s">
        <v>193</v>
      </c>
      <c r="E48" s="21" t="s">
        <v>194</v>
      </c>
      <c r="F48" s="15" t="s">
        <v>195</v>
      </c>
      <c r="G48" s="16">
        <v>45793</v>
      </c>
      <c r="H48" s="17" t="s">
        <v>196</v>
      </c>
      <c r="I48" s="18">
        <v>84979.44</v>
      </c>
      <c r="J48" s="19">
        <v>45793</v>
      </c>
      <c r="K48" s="13" t="s">
        <v>20</v>
      </c>
      <c r="L48" s="18">
        <f>1793.49+83185.95</f>
        <v>84979.44</v>
      </c>
      <c r="M48" s="17" t="s">
        <v>197</v>
      </c>
    </row>
    <row r="49" spans="1:14" s="20" customFormat="1" ht="105">
      <c r="A49" s="11" t="s">
        <v>15</v>
      </c>
      <c r="B49" s="12">
        <v>43</v>
      </c>
      <c r="C49" s="12">
        <v>4320180000140</v>
      </c>
      <c r="D49" s="13" t="s">
        <v>198</v>
      </c>
      <c r="E49" s="32" t="s">
        <v>199</v>
      </c>
      <c r="F49" s="15" t="s">
        <v>200</v>
      </c>
      <c r="G49" s="16">
        <v>45793</v>
      </c>
      <c r="H49" s="17" t="s">
        <v>201</v>
      </c>
      <c r="I49" s="18">
        <v>127</v>
      </c>
      <c r="J49" s="19">
        <v>45793</v>
      </c>
      <c r="K49" s="13" t="s">
        <v>20</v>
      </c>
      <c r="L49" s="18">
        <v>127</v>
      </c>
      <c r="M49" s="17" t="s">
        <v>202</v>
      </c>
    </row>
    <row r="50" spans="1:14" s="20" customFormat="1" ht="91.5" customHeight="1">
      <c r="A50" s="11" t="s">
        <v>15</v>
      </c>
      <c r="B50" s="12">
        <v>44</v>
      </c>
      <c r="C50" s="33">
        <v>2037069000115</v>
      </c>
      <c r="D50" s="13" t="s">
        <v>170</v>
      </c>
      <c r="E50" s="21" t="s">
        <v>203</v>
      </c>
      <c r="F50" s="15" t="s">
        <v>172</v>
      </c>
      <c r="G50" s="16">
        <v>45793</v>
      </c>
      <c r="H50" s="17" t="s">
        <v>204</v>
      </c>
      <c r="I50" s="18">
        <v>61572.93</v>
      </c>
      <c r="J50" s="19">
        <v>45793</v>
      </c>
      <c r="K50" s="13" t="s">
        <v>20</v>
      </c>
      <c r="L50" s="18">
        <f>766.12+3192.15+50591.93</f>
        <v>54550.2</v>
      </c>
      <c r="M50" s="17" t="s">
        <v>174</v>
      </c>
    </row>
    <row r="51" spans="1:14" s="20" customFormat="1" ht="120">
      <c r="A51" s="11" t="s">
        <v>15</v>
      </c>
      <c r="B51" s="12">
        <v>45</v>
      </c>
      <c r="C51" s="23">
        <v>3264927000127</v>
      </c>
      <c r="D51" s="13" t="s">
        <v>165</v>
      </c>
      <c r="E51" s="24" t="s">
        <v>205</v>
      </c>
      <c r="F51" s="15" t="s">
        <v>206</v>
      </c>
      <c r="G51" s="16">
        <v>45793</v>
      </c>
      <c r="H51" s="17" t="s">
        <v>207</v>
      </c>
      <c r="I51" s="18">
        <v>1715.63</v>
      </c>
      <c r="J51" s="19">
        <v>45793</v>
      </c>
      <c r="K51" s="13" t="s">
        <v>20</v>
      </c>
      <c r="L51" s="18">
        <v>1715.63</v>
      </c>
      <c r="M51" s="17" t="s">
        <v>169</v>
      </c>
    </row>
    <row r="52" spans="1:14" s="20" customFormat="1" ht="195.75" customHeight="1">
      <c r="A52" s="11" t="s">
        <v>15</v>
      </c>
      <c r="B52" s="12">
        <v>46</v>
      </c>
      <c r="C52" s="23">
        <v>3264927000127</v>
      </c>
      <c r="D52" s="13" t="s">
        <v>165</v>
      </c>
      <c r="E52" s="24" t="s">
        <v>208</v>
      </c>
      <c r="F52" s="15" t="s">
        <v>206</v>
      </c>
      <c r="G52" s="16">
        <v>45793</v>
      </c>
      <c r="H52" s="17" t="s">
        <v>209</v>
      </c>
      <c r="I52" s="18">
        <v>1597.25</v>
      </c>
      <c r="J52" s="19">
        <v>45793</v>
      </c>
      <c r="K52" s="13" t="s">
        <v>20</v>
      </c>
      <c r="L52" s="18">
        <v>1597.25</v>
      </c>
      <c r="M52" s="17" t="s">
        <v>169</v>
      </c>
    </row>
    <row r="53" spans="1:14" s="20" customFormat="1" ht="90">
      <c r="A53" s="11" t="s">
        <v>15</v>
      </c>
      <c r="B53" s="12">
        <v>47</v>
      </c>
      <c r="C53" s="12">
        <v>82845322000104</v>
      </c>
      <c r="D53" s="13" t="s">
        <v>210</v>
      </c>
      <c r="E53" s="21" t="s">
        <v>211</v>
      </c>
      <c r="F53" s="15" t="s">
        <v>212</v>
      </c>
      <c r="G53" s="16">
        <v>45797</v>
      </c>
      <c r="H53" s="17" t="s">
        <v>213</v>
      </c>
      <c r="I53" s="18">
        <v>364.04</v>
      </c>
      <c r="J53" s="19">
        <v>45799</v>
      </c>
      <c r="K53" s="13" t="s">
        <v>20</v>
      </c>
      <c r="L53" s="18">
        <v>364.04</v>
      </c>
      <c r="M53" s="17" t="s">
        <v>214</v>
      </c>
    </row>
    <row r="54" spans="1:14" s="20" customFormat="1" ht="90">
      <c r="A54" s="11" t="s">
        <v>15</v>
      </c>
      <c r="B54" s="12">
        <v>48</v>
      </c>
      <c r="C54" s="12">
        <v>82845322000104</v>
      </c>
      <c r="D54" s="13" t="s">
        <v>210</v>
      </c>
      <c r="E54" s="21" t="s">
        <v>215</v>
      </c>
      <c r="F54" s="15" t="s">
        <v>212</v>
      </c>
      <c r="G54" s="16">
        <v>45797</v>
      </c>
      <c r="H54" s="17" t="s">
        <v>216</v>
      </c>
      <c r="I54" s="18">
        <v>121396.17</v>
      </c>
      <c r="J54" s="19">
        <v>45799</v>
      </c>
      <c r="K54" s="13" t="s">
        <v>20</v>
      </c>
      <c r="L54" s="18">
        <f>5844.49+115551.68</f>
        <v>121396.17</v>
      </c>
      <c r="M54" s="17" t="s">
        <v>214</v>
      </c>
    </row>
    <row r="55" spans="1:14" s="20" customFormat="1" ht="90">
      <c r="A55" s="11" t="s">
        <v>15</v>
      </c>
      <c r="B55" s="12">
        <v>49</v>
      </c>
      <c r="C55" s="12">
        <v>82845322000104</v>
      </c>
      <c r="D55" s="13" t="s">
        <v>210</v>
      </c>
      <c r="E55" s="21" t="s">
        <v>217</v>
      </c>
      <c r="F55" s="15" t="s">
        <v>218</v>
      </c>
      <c r="G55" s="16">
        <v>45797</v>
      </c>
      <c r="H55" s="17" t="s">
        <v>219</v>
      </c>
      <c r="I55" s="18">
        <v>56961.760000000002</v>
      </c>
      <c r="J55" s="19">
        <v>45799</v>
      </c>
      <c r="K55" s="13" t="s">
        <v>20</v>
      </c>
      <c r="L55" s="18">
        <f>2734.16+54227.6</f>
        <v>56961.759999999995</v>
      </c>
      <c r="M55" s="17" t="s">
        <v>220</v>
      </c>
    </row>
    <row r="56" spans="1:14" s="20" customFormat="1" ht="120">
      <c r="A56" s="11" t="s">
        <v>15</v>
      </c>
      <c r="B56" s="12">
        <v>50</v>
      </c>
      <c r="C56" s="12">
        <v>82845322000104</v>
      </c>
      <c r="D56" s="13" t="s">
        <v>210</v>
      </c>
      <c r="E56" s="21" t="s">
        <v>221</v>
      </c>
      <c r="F56" s="15" t="s">
        <v>222</v>
      </c>
      <c r="G56" s="16">
        <v>45797</v>
      </c>
      <c r="H56" s="17" t="s">
        <v>223</v>
      </c>
      <c r="I56" s="18">
        <v>105755.95</v>
      </c>
      <c r="J56" s="19">
        <v>45799</v>
      </c>
      <c r="K56" s="13" t="s">
        <v>20</v>
      </c>
      <c r="L56" s="18">
        <f>5076.28+100679.57</f>
        <v>105755.85</v>
      </c>
      <c r="M56" s="17" t="s">
        <v>224</v>
      </c>
    </row>
    <row r="57" spans="1:14" s="20" customFormat="1" ht="90" customHeight="1">
      <c r="A57" s="11" t="s">
        <v>15</v>
      </c>
      <c r="B57" s="12">
        <v>51</v>
      </c>
      <c r="C57" s="12">
        <v>82845322000104</v>
      </c>
      <c r="D57" s="13" t="s">
        <v>210</v>
      </c>
      <c r="E57" s="21" t="s">
        <v>225</v>
      </c>
      <c r="F57" s="15" t="s">
        <v>226</v>
      </c>
      <c r="G57" s="16">
        <v>45797</v>
      </c>
      <c r="H57" s="17" t="s">
        <v>227</v>
      </c>
      <c r="I57" s="18">
        <v>121760.21</v>
      </c>
      <c r="J57" s="19">
        <v>45799</v>
      </c>
      <c r="K57" s="13" t="s">
        <v>20</v>
      </c>
      <c r="L57" s="18">
        <f>5844.49+115915.72</f>
        <v>121760.21</v>
      </c>
      <c r="M57" s="17" t="s">
        <v>228</v>
      </c>
    </row>
    <row r="58" spans="1:14" s="20" customFormat="1" ht="90">
      <c r="A58" s="11" t="s">
        <v>15</v>
      </c>
      <c r="B58" s="12">
        <v>52</v>
      </c>
      <c r="C58" s="12">
        <v>82845322000104</v>
      </c>
      <c r="D58" s="13" t="s">
        <v>210</v>
      </c>
      <c r="E58" s="21" t="s">
        <v>229</v>
      </c>
      <c r="F58" s="15" t="s">
        <v>230</v>
      </c>
      <c r="G58" s="16">
        <v>45797</v>
      </c>
      <c r="H58" s="17" t="s">
        <v>231</v>
      </c>
      <c r="I58" s="18">
        <v>121760.21</v>
      </c>
      <c r="J58" s="19">
        <v>45799</v>
      </c>
      <c r="K58" s="13" t="s">
        <v>20</v>
      </c>
      <c r="L58" s="18">
        <f>5844.49+115915.72</f>
        <v>121760.21</v>
      </c>
      <c r="M58" s="17" t="s">
        <v>232</v>
      </c>
    </row>
    <row r="59" spans="1:14" s="20" customFormat="1" ht="103.5" customHeight="1">
      <c r="A59" s="11" t="s">
        <v>15</v>
      </c>
      <c r="B59" s="12">
        <v>53</v>
      </c>
      <c r="C59" s="12">
        <v>82845322000104</v>
      </c>
      <c r="D59" s="13" t="s">
        <v>210</v>
      </c>
      <c r="E59" s="21" t="s">
        <v>233</v>
      </c>
      <c r="F59" s="15" t="s">
        <v>234</v>
      </c>
      <c r="G59" s="16">
        <v>45797</v>
      </c>
      <c r="H59" s="17" t="s">
        <v>235</v>
      </c>
      <c r="I59" s="18">
        <v>105755.95</v>
      </c>
      <c r="J59" s="19">
        <v>45799</v>
      </c>
      <c r="K59" s="13" t="s">
        <v>20</v>
      </c>
      <c r="L59" s="18">
        <f>5076.28+100679.67</f>
        <v>105755.95</v>
      </c>
      <c r="M59" s="17" t="s">
        <v>236</v>
      </c>
    </row>
    <row r="60" spans="1:14" s="20" customFormat="1" ht="105">
      <c r="A60" s="11" t="s">
        <v>15</v>
      </c>
      <c r="B60" s="12">
        <v>54</v>
      </c>
      <c r="C60" s="12">
        <v>82845322000104</v>
      </c>
      <c r="D60" s="13" t="s">
        <v>210</v>
      </c>
      <c r="E60" s="21" t="s">
        <v>237</v>
      </c>
      <c r="F60" s="15" t="s">
        <v>238</v>
      </c>
      <c r="G60" s="16">
        <v>45797</v>
      </c>
      <c r="H60" s="17" t="s">
        <v>239</v>
      </c>
      <c r="I60" s="18">
        <v>56961.760000000002</v>
      </c>
      <c r="J60" s="19">
        <v>45799</v>
      </c>
      <c r="K60" s="13" t="s">
        <v>20</v>
      </c>
      <c r="L60" s="18">
        <f>2734.16+54227.6</f>
        <v>56961.759999999995</v>
      </c>
      <c r="M60" s="17" t="s">
        <v>240</v>
      </c>
    </row>
    <row r="61" spans="1:14" s="20" customFormat="1" ht="90">
      <c r="A61" s="11" t="s">
        <v>15</v>
      </c>
      <c r="B61" s="12">
        <v>55</v>
      </c>
      <c r="C61" s="12">
        <v>82845322000104</v>
      </c>
      <c r="D61" s="13" t="s">
        <v>210</v>
      </c>
      <c r="E61" s="21" t="s">
        <v>241</v>
      </c>
      <c r="F61" s="15" t="s">
        <v>242</v>
      </c>
      <c r="G61" s="16">
        <v>45797</v>
      </c>
      <c r="H61" s="17" t="s">
        <v>243</v>
      </c>
      <c r="I61" s="18">
        <v>69001.89</v>
      </c>
      <c r="J61" s="19">
        <v>45799</v>
      </c>
      <c r="K61" s="13" t="s">
        <v>20</v>
      </c>
      <c r="L61" s="18">
        <f>3312.1+65689.79</f>
        <v>69001.89</v>
      </c>
      <c r="M61" s="17" t="s">
        <v>244</v>
      </c>
    </row>
    <row r="62" spans="1:14" s="20" customFormat="1" ht="90">
      <c r="A62" s="11" t="s">
        <v>15</v>
      </c>
      <c r="B62" s="12">
        <v>56</v>
      </c>
      <c r="C62" s="12">
        <v>82845322000104</v>
      </c>
      <c r="D62" s="13" t="s">
        <v>210</v>
      </c>
      <c r="E62" s="21" t="s">
        <v>245</v>
      </c>
      <c r="F62" s="15" t="s">
        <v>246</v>
      </c>
      <c r="G62" s="16">
        <v>45797</v>
      </c>
      <c r="H62" s="17" t="s">
        <v>247</v>
      </c>
      <c r="I62" s="18">
        <v>48403.32</v>
      </c>
      <c r="J62" s="19">
        <v>45799</v>
      </c>
      <c r="K62" s="13" t="s">
        <v>20</v>
      </c>
      <c r="L62" s="18">
        <f>3312.1+45091.22</f>
        <v>48403.32</v>
      </c>
      <c r="M62" s="17" t="s">
        <v>248</v>
      </c>
    </row>
    <row r="63" spans="1:14" s="20" customFormat="1" ht="90">
      <c r="A63" s="11" t="s">
        <v>15</v>
      </c>
      <c r="B63" s="12">
        <v>57</v>
      </c>
      <c r="C63" s="12">
        <v>82845322000104</v>
      </c>
      <c r="D63" s="13" t="s">
        <v>210</v>
      </c>
      <c r="E63" s="21" t="s">
        <v>249</v>
      </c>
      <c r="F63" s="15" t="s">
        <v>246</v>
      </c>
      <c r="G63" s="16">
        <v>45797</v>
      </c>
      <c r="H63" s="17" t="s">
        <v>250</v>
      </c>
      <c r="I63" s="18">
        <v>20598.57</v>
      </c>
      <c r="J63" s="19">
        <v>45799</v>
      </c>
      <c r="K63" s="13" t="s">
        <v>20</v>
      </c>
      <c r="L63" s="18">
        <v>20598.57</v>
      </c>
      <c r="M63" s="17" t="s">
        <v>248</v>
      </c>
    </row>
    <row r="64" spans="1:14" s="20" customFormat="1" ht="105">
      <c r="A64" s="11" t="s">
        <v>15</v>
      </c>
      <c r="B64" s="12">
        <v>58</v>
      </c>
      <c r="C64" s="12">
        <v>34549659000113</v>
      </c>
      <c r="D64" s="13" t="s">
        <v>129</v>
      </c>
      <c r="E64" s="21" t="s">
        <v>251</v>
      </c>
      <c r="F64" s="15" t="s">
        <v>252</v>
      </c>
      <c r="G64" s="16">
        <v>45797</v>
      </c>
      <c r="H64" s="17" t="s">
        <v>253</v>
      </c>
      <c r="I64" s="18">
        <v>29000</v>
      </c>
      <c r="J64" s="19">
        <v>45799</v>
      </c>
      <c r="K64" s="13" t="s">
        <v>20</v>
      </c>
      <c r="L64" s="18">
        <f>1392+27608</f>
        <v>29000</v>
      </c>
      <c r="M64" s="17" t="s">
        <v>254</v>
      </c>
      <c r="N64" s="20" t="s">
        <v>255</v>
      </c>
    </row>
    <row r="65" spans="1:13" s="20" customFormat="1" ht="152.25" customHeight="1">
      <c r="A65" s="11" t="s">
        <v>15</v>
      </c>
      <c r="B65" s="12">
        <v>59</v>
      </c>
      <c r="C65" s="12">
        <v>2341467000120</v>
      </c>
      <c r="D65" s="13" t="s">
        <v>193</v>
      </c>
      <c r="E65" s="21" t="s">
        <v>256</v>
      </c>
      <c r="F65" s="15" t="s">
        <v>257</v>
      </c>
      <c r="G65" s="16">
        <v>45797</v>
      </c>
      <c r="H65" s="17" t="s">
        <v>258</v>
      </c>
      <c r="I65" s="18">
        <v>54456.39</v>
      </c>
      <c r="J65" s="19">
        <v>45799</v>
      </c>
      <c r="K65" s="13" t="s">
        <v>20</v>
      </c>
      <c r="L65" s="18">
        <f>653.26+53803.13</f>
        <v>54456.39</v>
      </c>
      <c r="M65" s="17" t="s">
        <v>259</v>
      </c>
    </row>
    <row r="66" spans="1:13" s="20" customFormat="1" ht="135">
      <c r="A66" s="11" t="s">
        <v>15</v>
      </c>
      <c r="B66" s="12">
        <v>60</v>
      </c>
      <c r="C66" s="12">
        <v>2341467000120</v>
      </c>
      <c r="D66" s="13" t="s">
        <v>193</v>
      </c>
      <c r="E66" s="21" t="s">
        <v>260</v>
      </c>
      <c r="F66" s="15" t="s">
        <v>261</v>
      </c>
      <c r="G66" s="16">
        <v>45798</v>
      </c>
      <c r="H66" s="17" t="s">
        <v>262</v>
      </c>
      <c r="I66" s="18">
        <v>87750.77</v>
      </c>
      <c r="J66" s="19">
        <v>45799</v>
      </c>
      <c r="K66" s="13" t="s">
        <v>20</v>
      </c>
      <c r="L66" s="18">
        <f>1826.75+85924.02</f>
        <v>87750.77</v>
      </c>
      <c r="M66" s="17" t="s">
        <v>263</v>
      </c>
    </row>
    <row r="67" spans="1:13" s="20" customFormat="1" ht="105">
      <c r="A67" s="11" t="s">
        <v>15</v>
      </c>
      <c r="B67" s="12">
        <v>61</v>
      </c>
      <c r="C67" s="12">
        <v>7244008000223</v>
      </c>
      <c r="D67" s="13" t="s">
        <v>67</v>
      </c>
      <c r="E67" s="21" t="s">
        <v>264</v>
      </c>
      <c r="F67" s="15" t="s">
        <v>265</v>
      </c>
      <c r="G67" s="16">
        <v>45798</v>
      </c>
      <c r="H67" s="17" t="s">
        <v>266</v>
      </c>
      <c r="I67" s="18">
        <v>4200</v>
      </c>
      <c r="J67" s="19">
        <v>45799</v>
      </c>
      <c r="K67" s="13" t="s">
        <v>20</v>
      </c>
      <c r="L67" s="18">
        <f>432+3768</f>
        <v>4200</v>
      </c>
      <c r="M67" s="17" t="s">
        <v>267</v>
      </c>
    </row>
    <row r="68" spans="1:13" s="20" customFormat="1" ht="105">
      <c r="A68" s="11" t="s">
        <v>15</v>
      </c>
      <c r="B68" s="12">
        <v>62</v>
      </c>
      <c r="C68" s="12">
        <v>7244008000223</v>
      </c>
      <c r="D68" s="13" t="s">
        <v>67</v>
      </c>
      <c r="E68" s="21" t="s">
        <v>268</v>
      </c>
      <c r="F68" s="15" t="s">
        <v>265</v>
      </c>
      <c r="G68" s="16">
        <v>45798</v>
      </c>
      <c r="H68" s="17" t="s">
        <v>269</v>
      </c>
      <c r="I68" s="18">
        <v>4800</v>
      </c>
      <c r="J68" s="19">
        <v>45799</v>
      </c>
      <c r="K68" s="13" t="s">
        <v>20</v>
      </c>
      <c r="L68" s="18">
        <v>4800</v>
      </c>
      <c r="M68" s="17" t="s">
        <v>267</v>
      </c>
    </row>
    <row r="69" spans="1:13" s="20" customFormat="1" ht="75">
      <c r="A69" s="11" t="s">
        <v>15</v>
      </c>
      <c r="B69" s="12">
        <v>63</v>
      </c>
      <c r="C69" s="12">
        <v>4301769000109</v>
      </c>
      <c r="D69" s="13" t="s">
        <v>101</v>
      </c>
      <c r="E69" s="21" t="s">
        <v>270</v>
      </c>
      <c r="F69" s="15" t="s">
        <v>271</v>
      </c>
      <c r="G69" s="16">
        <v>45798</v>
      </c>
      <c r="H69" s="17" t="s">
        <v>272</v>
      </c>
      <c r="I69" s="18">
        <v>5292.44</v>
      </c>
      <c r="J69" s="19">
        <v>45799</v>
      </c>
      <c r="K69" s="13" t="s">
        <v>20</v>
      </c>
      <c r="L69" s="18">
        <v>5292.44</v>
      </c>
      <c r="M69" s="17" t="s">
        <v>273</v>
      </c>
    </row>
    <row r="70" spans="1:13" s="20" customFormat="1" ht="91.5" customHeight="1">
      <c r="A70" s="11" t="s">
        <v>15</v>
      </c>
      <c r="B70" s="12">
        <v>64</v>
      </c>
      <c r="C70" s="12">
        <v>84544469000181</v>
      </c>
      <c r="D70" s="13" t="s">
        <v>120</v>
      </c>
      <c r="E70" s="21" t="s">
        <v>274</v>
      </c>
      <c r="F70" s="15" t="s">
        <v>275</v>
      </c>
      <c r="G70" s="16">
        <v>45798</v>
      </c>
      <c r="H70" s="17" t="s">
        <v>276</v>
      </c>
      <c r="I70" s="18">
        <v>3795.9</v>
      </c>
      <c r="J70" s="19">
        <v>45799</v>
      </c>
      <c r="K70" s="13" t="s">
        <v>20</v>
      </c>
      <c r="L70" s="18">
        <f>45.55+189.8+3560.55</f>
        <v>3795.9</v>
      </c>
      <c r="M70" s="17" t="s">
        <v>277</v>
      </c>
    </row>
    <row r="71" spans="1:13" s="20" customFormat="1" ht="120">
      <c r="A71" s="11" t="s">
        <v>15</v>
      </c>
      <c r="B71" s="12">
        <v>65</v>
      </c>
      <c r="C71" s="12">
        <v>11699529000161</v>
      </c>
      <c r="D71" s="13" t="s">
        <v>16</v>
      </c>
      <c r="E71" s="29" t="s">
        <v>278</v>
      </c>
      <c r="F71" s="15" t="s">
        <v>279</v>
      </c>
      <c r="G71" s="16">
        <v>45798</v>
      </c>
      <c r="H71" s="17" t="s">
        <v>280</v>
      </c>
      <c r="I71" s="18">
        <v>8317.5</v>
      </c>
      <c r="J71" s="19">
        <v>45799</v>
      </c>
      <c r="K71" s="13" t="s">
        <v>20</v>
      </c>
      <c r="L71" s="18">
        <v>8317.5</v>
      </c>
      <c r="M71" s="17" t="s">
        <v>281</v>
      </c>
    </row>
    <row r="72" spans="1:13" s="20" customFormat="1" ht="90">
      <c r="A72" s="11" t="s">
        <v>15</v>
      </c>
      <c r="B72" s="12">
        <v>66</v>
      </c>
      <c r="C72" s="12">
        <v>11699529000161</v>
      </c>
      <c r="D72" s="13" t="s">
        <v>16</v>
      </c>
      <c r="E72" s="29" t="s">
        <v>282</v>
      </c>
      <c r="F72" s="15" t="s">
        <v>283</v>
      </c>
      <c r="G72" s="16">
        <v>45798</v>
      </c>
      <c r="H72" s="17" t="s">
        <v>284</v>
      </c>
      <c r="I72" s="18">
        <v>9200</v>
      </c>
      <c r="J72" s="19">
        <v>45799</v>
      </c>
      <c r="K72" s="13" t="s">
        <v>20</v>
      </c>
      <c r="L72" s="18">
        <v>9200</v>
      </c>
      <c r="M72" s="17" t="s">
        <v>285</v>
      </c>
    </row>
    <row r="73" spans="1:13" s="20" customFormat="1" ht="135">
      <c r="A73" s="11" t="s">
        <v>15</v>
      </c>
      <c r="B73" s="12">
        <v>67</v>
      </c>
      <c r="C73" s="12">
        <v>1134191000732</v>
      </c>
      <c r="D73" s="13" t="s">
        <v>22</v>
      </c>
      <c r="E73" s="21" t="s">
        <v>286</v>
      </c>
      <c r="F73" s="15" t="s">
        <v>287</v>
      </c>
      <c r="G73" s="16">
        <v>45798</v>
      </c>
      <c r="H73" s="17" t="s">
        <v>288</v>
      </c>
      <c r="I73" s="18">
        <v>2916</v>
      </c>
      <c r="J73" s="19">
        <v>45799</v>
      </c>
      <c r="K73" s="13" t="s">
        <v>20</v>
      </c>
      <c r="L73" s="18">
        <f>139.97+2776.03</f>
        <v>2916</v>
      </c>
      <c r="M73" s="17" t="s">
        <v>289</v>
      </c>
    </row>
    <row r="74" spans="1:13" s="20" customFormat="1" ht="135">
      <c r="A74" s="11" t="s">
        <v>15</v>
      </c>
      <c r="B74" s="12">
        <v>68</v>
      </c>
      <c r="C74" s="12">
        <v>1134191000732</v>
      </c>
      <c r="D74" s="13" t="s">
        <v>22</v>
      </c>
      <c r="E74" s="21" t="s">
        <v>290</v>
      </c>
      <c r="F74" s="15" t="s">
        <v>291</v>
      </c>
      <c r="G74" s="16">
        <v>45798</v>
      </c>
      <c r="H74" s="17" t="s">
        <v>292</v>
      </c>
      <c r="I74" s="18">
        <v>55208</v>
      </c>
      <c r="J74" s="19">
        <v>45799</v>
      </c>
      <c r="K74" s="13" t="s">
        <v>20</v>
      </c>
      <c r="L74" s="18">
        <f>2649.98+52558.02</f>
        <v>55208</v>
      </c>
      <c r="M74" s="17" t="s">
        <v>289</v>
      </c>
    </row>
    <row r="75" spans="1:13" s="20" customFormat="1" ht="90">
      <c r="A75" s="11" t="s">
        <v>15</v>
      </c>
      <c r="B75" s="12">
        <v>69</v>
      </c>
      <c r="C75" s="12">
        <v>4361727000155</v>
      </c>
      <c r="D75" s="13" t="s">
        <v>293</v>
      </c>
      <c r="E75" s="29" t="s">
        <v>294</v>
      </c>
      <c r="F75" s="15" t="s">
        <v>295</v>
      </c>
      <c r="G75" s="16">
        <v>45798</v>
      </c>
      <c r="H75" s="17" t="s">
        <v>296</v>
      </c>
      <c r="I75" s="18">
        <v>1542</v>
      </c>
      <c r="J75" s="19">
        <v>45799</v>
      </c>
      <c r="K75" s="13" t="s">
        <v>20</v>
      </c>
      <c r="L75" s="18">
        <f>18.5+1523.5</f>
        <v>1542</v>
      </c>
      <c r="M75" s="17" t="s">
        <v>297</v>
      </c>
    </row>
    <row r="76" spans="1:13" s="20" customFormat="1" ht="120">
      <c r="A76" s="11" t="s">
        <v>15</v>
      </c>
      <c r="B76" s="12">
        <v>70</v>
      </c>
      <c r="C76" s="12">
        <v>4824261000187</v>
      </c>
      <c r="D76" s="13" t="s">
        <v>298</v>
      </c>
      <c r="E76" s="29" t="s">
        <v>299</v>
      </c>
      <c r="F76" s="15" t="s">
        <v>300</v>
      </c>
      <c r="G76" s="16">
        <v>45798</v>
      </c>
      <c r="H76" s="17" t="s">
        <v>301</v>
      </c>
      <c r="I76" s="18">
        <v>9000</v>
      </c>
      <c r="J76" s="19">
        <v>45799</v>
      </c>
      <c r="K76" s="13" t="s">
        <v>20</v>
      </c>
      <c r="L76" s="18">
        <f>450+8550</f>
        <v>9000</v>
      </c>
      <c r="M76" s="17" t="s">
        <v>302</v>
      </c>
    </row>
    <row r="77" spans="1:13" s="20" customFormat="1" ht="105">
      <c r="A77" s="11" t="s">
        <v>15</v>
      </c>
      <c r="B77" s="12">
        <v>71</v>
      </c>
      <c r="C77" s="12">
        <v>12715889000172</v>
      </c>
      <c r="D77" s="13" t="s">
        <v>303</v>
      </c>
      <c r="E77" s="29" t="s">
        <v>304</v>
      </c>
      <c r="F77" s="15" t="s">
        <v>305</v>
      </c>
      <c r="G77" s="16">
        <v>45798</v>
      </c>
      <c r="H77" s="17" t="s">
        <v>306</v>
      </c>
      <c r="I77" s="18">
        <v>4589.45</v>
      </c>
      <c r="J77" s="19">
        <v>45799</v>
      </c>
      <c r="K77" s="13" t="s">
        <v>20</v>
      </c>
      <c r="L77" s="18">
        <f>229.47+4359.98</f>
        <v>4589.45</v>
      </c>
      <c r="M77" s="17" t="s">
        <v>307</v>
      </c>
    </row>
    <row r="78" spans="1:13" s="20" customFormat="1" ht="120">
      <c r="A78" s="11" t="s">
        <v>15</v>
      </c>
      <c r="B78" s="12">
        <v>72</v>
      </c>
      <c r="C78" s="12">
        <v>3984954000174</v>
      </c>
      <c r="D78" s="13" t="s">
        <v>308</v>
      </c>
      <c r="E78" s="29" t="s">
        <v>309</v>
      </c>
      <c r="F78" s="15" t="s">
        <v>310</v>
      </c>
      <c r="G78" s="16">
        <v>45798</v>
      </c>
      <c r="H78" s="17" t="s">
        <v>311</v>
      </c>
      <c r="I78" s="18">
        <v>7248</v>
      </c>
      <c r="J78" s="19">
        <v>45799</v>
      </c>
      <c r="K78" s="13" t="s">
        <v>20</v>
      </c>
      <c r="L78" s="18">
        <f>347.9+6900.1</f>
        <v>7248</v>
      </c>
      <c r="M78" s="17" t="s">
        <v>312</v>
      </c>
    </row>
    <row r="79" spans="1:13" s="20" customFormat="1" ht="90">
      <c r="A79" s="11" t="s">
        <v>15</v>
      </c>
      <c r="B79" s="12">
        <v>73</v>
      </c>
      <c r="C79" s="12">
        <v>12039966000111</v>
      </c>
      <c r="D79" s="13" t="s">
        <v>313</v>
      </c>
      <c r="E79" s="21" t="s">
        <v>314</v>
      </c>
      <c r="F79" s="15" t="s">
        <v>315</v>
      </c>
      <c r="G79" s="16">
        <v>45798</v>
      </c>
      <c r="H79" s="17" t="s">
        <v>316</v>
      </c>
      <c r="I79" s="18">
        <v>32686.94</v>
      </c>
      <c r="J79" s="19">
        <v>45799</v>
      </c>
      <c r="K79" s="13" t="s">
        <v>20</v>
      </c>
      <c r="L79" s="18">
        <v>32686.94</v>
      </c>
      <c r="M79" s="17" t="s">
        <v>317</v>
      </c>
    </row>
    <row r="80" spans="1:13" s="20" customFormat="1" ht="105">
      <c r="A80" s="11" t="s">
        <v>15</v>
      </c>
      <c r="B80" s="12">
        <v>74</v>
      </c>
      <c r="C80" s="12">
        <v>5340639000130</v>
      </c>
      <c r="D80" s="13" t="s">
        <v>37</v>
      </c>
      <c r="E80" s="21" t="s">
        <v>318</v>
      </c>
      <c r="F80" s="15" t="s">
        <v>319</v>
      </c>
      <c r="G80" s="16">
        <v>45798</v>
      </c>
      <c r="H80" s="17" t="s">
        <v>320</v>
      </c>
      <c r="I80" s="18">
        <v>1568.66</v>
      </c>
      <c r="J80" s="19">
        <v>45799</v>
      </c>
      <c r="K80" s="13" t="s">
        <v>20</v>
      </c>
      <c r="L80" s="18">
        <v>1568.66</v>
      </c>
      <c r="M80" s="17" t="s">
        <v>321</v>
      </c>
    </row>
    <row r="81" spans="1:13" s="20" customFormat="1" ht="88.5" customHeight="1">
      <c r="A81" s="11" t="s">
        <v>15</v>
      </c>
      <c r="B81" s="12">
        <v>75</v>
      </c>
      <c r="C81" s="12">
        <v>5340639000130</v>
      </c>
      <c r="D81" s="13" t="s">
        <v>37</v>
      </c>
      <c r="E81" s="21" t="s">
        <v>322</v>
      </c>
      <c r="F81" s="15" t="s">
        <v>323</v>
      </c>
      <c r="G81" s="16">
        <v>45798</v>
      </c>
      <c r="H81" s="17" t="s">
        <v>324</v>
      </c>
      <c r="I81" s="18">
        <v>5503.04</v>
      </c>
      <c r="J81" s="19">
        <v>45799</v>
      </c>
      <c r="K81" s="13" t="s">
        <v>20</v>
      </c>
      <c r="L81" s="18">
        <v>5503.04</v>
      </c>
      <c r="M81" s="17" t="s">
        <v>321</v>
      </c>
    </row>
    <row r="82" spans="1:13" s="20" customFormat="1" ht="89.25" customHeight="1">
      <c r="A82" s="11" t="s">
        <v>15</v>
      </c>
      <c r="B82" s="12">
        <v>76</v>
      </c>
      <c r="C82" s="12">
        <v>5340639000130</v>
      </c>
      <c r="D82" s="13" t="s">
        <v>37</v>
      </c>
      <c r="E82" s="21" t="s">
        <v>325</v>
      </c>
      <c r="F82" s="15" t="s">
        <v>323</v>
      </c>
      <c r="G82" s="16">
        <v>45798</v>
      </c>
      <c r="H82" s="17" t="s">
        <v>326</v>
      </c>
      <c r="I82" s="18">
        <v>1542.97</v>
      </c>
      <c r="J82" s="19">
        <v>45799</v>
      </c>
      <c r="K82" s="13" t="s">
        <v>20</v>
      </c>
      <c r="L82" s="18">
        <v>1542.97</v>
      </c>
      <c r="M82" s="34" t="s">
        <v>327</v>
      </c>
    </row>
    <row r="83" spans="1:13" s="20" customFormat="1" ht="105">
      <c r="A83" s="11" t="s">
        <v>15</v>
      </c>
      <c r="B83" s="12">
        <v>77</v>
      </c>
      <c r="C83" s="12">
        <v>18422603000147</v>
      </c>
      <c r="D83" s="13" t="s">
        <v>82</v>
      </c>
      <c r="E83" s="21" t="s">
        <v>328</v>
      </c>
      <c r="F83" s="15" t="s">
        <v>329</v>
      </c>
      <c r="G83" s="16">
        <v>45799</v>
      </c>
      <c r="H83" s="17" t="s">
        <v>330</v>
      </c>
      <c r="I83" s="18">
        <v>6200</v>
      </c>
      <c r="J83" s="19">
        <v>45799</v>
      </c>
      <c r="K83" s="13" t="s">
        <v>20</v>
      </c>
      <c r="L83" s="18">
        <f>297.6+5902.4</f>
        <v>6200</v>
      </c>
      <c r="M83" s="17" t="s">
        <v>327</v>
      </c>
    </row>
    <row r="84" spans="1:13" s="20" customFormat="1" ht="105">
      <c r="A84" s="11" t="s">
        <v>15</v>
      </c>
      <c r="B84" s="12">
        <v>78</v>
      </c>
      <c r="C84" s="12">
        <v>4406195000125</v>
      </c>
      <c r="D84" s="13" t="s">
        <v>331</v>
      </c>
      <c r="E84" s="21" t="s">
        <v>332</v>
      </c>
      <c r="F84" s="15" t="s">
        <v>333</v>
      </c>
      <c r="G84" s="16">
        <v>45799</v>
      </c>
      <c r="H84" s="17" t="s">
        <v>334</v>
      </c>
      <c r="I84" s="18">
        <v>522.14</v>
      </c>
      <c r="J84" s="19">
        <v>45799</v>
      </c>
      <c r="K84" s="13" t="s">
        <v>20</v>
      </c>
      <c r="L84" s="18">
        <f>25.06+497.08</f>
        <v>522.14</v>
      </c>
      <c r="M84" s="17" t="s">
        <v>335</v>
      </c>
    </row>
    <row r="85" spans="1:13" s="20" customFormat="1" ht="135">
      <c r="A85" s="11" t="s">
        <v>15</v>
      </c>
      <c r="B85" s="12">
        <v>79</v>
      </c>
      <c r="C85" s="12">
        <v>8584308000133</v>
      </c>
      <c r="D85" s="13" t="s">
        <v>160</v>
      </c>
      <c r="E85" s="21" t="s">
        <v>336</v>
      </c>
      <c r="F85" s="15" t="s">
        <v>337</v>
      </c>
      <c r="G85" s="16">
        <v>45799</v>
      </c>
      <c r="H85" s="17" t="s">
        <v>338</v>
      </c>
      <c r="I85" s="18">
        <v>10</v>
      </c>
      <c r="J85" s="19">
        <v>45799</v>
      </c>
      <c r="K85" s="13" t="s">
        <v>20</v>
      </c>
      <c r="L85" s="18">
        <v>10</v>
      </c>
      <c r="M85" s="17" t="s">
        <v>339</v>
      </c>
    </row>
    <row r="86" spans="1:13" s="20" customFormat="1" ht="135">
      <c r="A86" s="11" t="s">
        <v>15</v>
      </c>
      <c r="B86" s="12">
        <v>80</v>
      </c>
      <c r="C86" s="12">
        <v>8584308000133</v>
      </c>
      <c r="D86" s="13" t="s">
        <v>160</v>
      </c>
      <c r="E86" s="21" t="s">
        <v>340</v>
      </c>
      <c r="F86" s="15" t="s">
        <v>337</v>
      </c>
      <c r="G86" s="16">
        <v>45799</v>
      </c>
      <c r="H86" s="17" t="s">
        <v>341</v>
      </c>
      <c r="I86" s="18">
        <v>1090</v>
      </c>
      <c r="J86" s="19">
        <v>45799</v>
      </c>
      <c r="K86" s="13" t="s">
        <v>20</v>
      </c>
      <c r="L86" s="18">
        <f>55+1035</f>
        <v>1090</v>
      </c>
      <c r="M86" s="17" t="s">
        <v>339</v>
      </c>
    </row>
    <row r="87" spans="1:13" s="20" customFormat="1" ht="90">
      <c r="A87" s="11" t="s">
        <v>15</v>
      </c>
      <c r="B87" s="12">
        <v>81</v>
      </c>
      <c r="C87" s="12">
        <v>4407920000180</v>
      </c>
      <c r="D87" s="13" t="s">
        <v>342</v>
      </c>
      <c r="E87" s="21" t="s">
        <v>343</v>
      </c>
      <c r="F87" s="15" t="s">
        <v>344</v>
      </c>
      <c r="G87" s="16">
        <v>45799</v>
      </c>
      <c r="H87" s="17" t="s">
        <v>345</v>
      </c>
      <c r="I87" s="18">
        <v>3280.95</v>
      </c>
      <c r="J87" s="19">
        <v>45799</v>
      </c>
      <c r="K87" s="13" t="s">
        <v>20</v>
      </c>
      <c r="L87" s="18">
        <f>169.38+3111.57</f>
        <v>3280.9500000000003</v>
      </c>
      <c r="M87" s="17" t="s">
        <v>346</v>
      </c>
    </row>
    <row r="88" spans="1:13" s="20" customFormat="1" ht="90">
      <c r="A88" s="11" t="s">
        <v>15</v>
      </c>
      <c r="B88" s="12">
        <v>82</v>
      </c>
      <c r="C88" s="12">
        <v>4407920000180</v>
      </c>
      <c r="D88" s="13" t="s">
        <v>342</v>
      </c>
      <c r="E88" s="21" t="s">
        <v>347</v>
      </c>
      <c r="F88" s="15" t="s">
        <v>344</v>
      </c>
      <c r="G88" s="16">
        <v>45799</v>
      </c>
      <c r="H88" s="17" t="s">
        <v>348</v>
      </c>
      <c r="I88" s="18">
        <v>106.72</v>
      </c>
      <c r="J88" s="19">
        <v>45799</v>
      </c>
      <c r="K88" s="13" t="s">
        <v>20</v>
      </c>
      <c r="L88" s="18">
        <v>106.72</v>
      </c>
      <c r="M88" s="17" t="s">
        <v>346</v>
      </c>
    </row>
    <row r="89" spans="1:13" s="20" customFormat="1" ht="105">
      <c r="A89" s="11" t="s">
        <v>15</v>
      </c>
      <c r="B89" s="12">
        <v>83</v>
      </c>
      <c r="C89" s="12">
        <v>4406195000125</v>
      </c>
      <c r="D89" s="13" t="s">
        <v>331</v>
      </c>
      <c r="E89" s="21" t="s">
        <v>349</v>
      </c>
      <c r="F89" s="15" t="s">
        <v>350</v>
      </c>
      <c r="G89" s="16">
        <v>45799</v>
      </c>
      <c r="H89" s="17" t="s">
        <v>351</v>
      </c>
      <c r="I89" s="18">
        <v>363.47</v>
      </c>
      <c r="J89" s="19">
        <v>45799</v>
      </c>
      <c r="K89" s="13" t="s">
        <v>20</v>
      </c>
      <c r="L89" s="18">
        <f>17.21+346.26</f>
        <v>363.46999999999997</v>
      </c>
      <c r="M89" s="17" t="s">
        <v>335</v>
      </c>
    </row>
    <row r="90" spans="1:13" s="20" customFormat="1" ht="105">
      <c r="A90" s="11" t="s">
        <v>15</v>
      </c>
      <c r="B90" s="12">
        <v>84</v>
      </c>
      <c r="C90" s="12">
        <v>4406195000125</v>
      </c>
      <c r="D90" s="13" t="s">
        <v>331</v>
      </c>
      <c r="E90" s="21" t="s">
        <v>352</v>
      </c>
      <c r="F90" s="15" t="s">
        <v>353</v>
      </c>
      <c r="G90" s="16">
        <v>45799</v>
      </c>
      <c r="H90" s="17" t="s">
        <v>354</v>
      </c>
      <c r="I90" s="18">
        <v>276.67</v>
      </c>
      <c r="J90" s="19">
        <v>45799</v>
      </c>
      <c r="K90" s="13" t="s">
        <v>20</v>
      </c>
      <c r="L90" s="18">
        <f>13.28+263.39</f>
        <v>276.66999999999996</v>
      </c>
      <c r="M90" s="17" t="s">
        <v>335</v>
      </c>
    </row>
    <row r="91" spans="1:13" s="20" customFormat="1" ht="105">
      <c r="A91" s="11" t="s">
        <v>15</v>
      </c>
      <c r="B91" s="12">
        <v>85</v>
      </c>
      <c r="C91" s="12">
        <v>4406195000125</v>
      </c>
      <c r="D91" s="13" t="s">
        <v>331</v>
      </c>
      <c r="E91" s="21" t="s">
        <v>355</v>
      </c>
      <c r="F91" s="15" t="s">
        <v>356</v>
      </c>
      <c r="G91" s="16">
        <v>45799</v>
      </c>
      <c r="H91" s="17" t="s">
        <v>357</v>
      </c>
      <c r="I91" s="18">
        <v>145.68</v>
      </c>
      <c r="J91" s="19">
        <v>45799</v>
      </c>
      <c r="K91" s="13" t="s">
        <v>20</v>
      </c>
      <c r="L91" s="18">
        <f>6.99+138.69</f>
        <v>145.68</v>
      </c>
      <c r="M91" s="17" t="s">
        <v>335</v>
      </c>
    </row>
    <row r="92" spans="1:13" s="20" customFormat="1" ht="105">
      <c r="A92" s="11" t="s">
        <v>15</v>
      </c>
      <c r="B92" s="12">
        <v>86</v>
      </c>
      <c r="C92" s="12">
        <v>4406195000125</v>
      </c>
      <c r="D92" s="13" t="s">
        <v>331</v>
      </c>
      <c r="E92" s="21" t="s">
        <v>358</v>
      </c>
      <c r="F92" s="15" t="s">
        <v>359</v>
      </c>
      <c r="G92" s="16">
        <v>45799</v>
      </c>
      <c r="H92" s="17" t="s">
        <v>360</v>
      </c>
      <c r="I92" s="18">
        <v>145.68</v>
      </c>
      <c r="J92" s="19">
        <v>45799</v>
      </c>
      <c r="K92" s="13" t="s">
        <v>20</v>
      </c>
      <c r="L92" s="18">
        <f>6.99+138.69</f>
        <v>145.68</v>
      </c>
      <c r="M92" s="17" t="s">
        <v>335</v>
      </c>
    </row>
    <row r="93" spans="1:13" s="20" customFormat="1" ht="105">
      <c r="A93" s="11" t="s">
        <v>15</v>
      </c>
      <c r="B93" s="12">
        <v>87</v>
      </c>
      <c r="C93" s="12">
        <v>4406195000125</v>
      </c>
      <c r="D93" s="13" t="s">
        <v>331</v>
      </c>
      <c r="E93" s="21" t="s">
        <v>361</v>
      </c>
      <c r="F93" s="15" t="s">
        <v>362</v>
      </c>
      <c r="G93" s="16">
        <v>45799</v>
      </c>
      <c r="H93" s="17" t="s">
        <v>363</v>
      </c>
      <c r="I93" s="18">
        <v>440.33</v>
      </c>
      <c r="J93" s="19">
        <v>45799</v>
      </c>
      <c r="K93" s="13" t="s">
        <v>20</v>
      </c>
      <c r="L93" s="18">
        <f>21.14+419.19</f>
        <v>440.33</v>
      </c>
      <c r="M93" s="17" t="s">
        <v>335</v>
      </c>
    </row>
    <row r="94" spans="1:13" s="20" customFormat="1" ht="107.25" customHeight="1">
      <c r="A94" s="11" t="s">
        <v>15</v>
      </c>
      <c r="B94" s="12">
        <v>88</v>
      </c>
      <c r="C94" s="12">
        <v>4406195000125</v>
      </c>
      <c r="D94" s="13" t="s">
        <v>331</v>
      </c>
      <c r="E94" s="21" t="s">
        <v>364</v>
      </c>
      <c r="F94" s="15" t="s">
        <v>365</v>
      </c>
      <c r="G94" s="16">
        <v>45806</v>
      </c>
      <c r="H94" s="17" t="s">
        <v>366</v>
      </c>
      <c r="I94" s="18">
        <v>84.09</v>
      </c>
      <c r="J94" s="19">
        <v>45806</v>
      </c>
      <c r="K94" s="13" t="s">
        <v>20</v>
      </c>
      <c r="L94" s="18">
        <f>4.04+80.05</f>
        <v>84.09</v>
      </c>
      <c r="M94" s="17" t="s">
        <v>367</v>
      </c>
    </row>
    <row r="95" spans="1:13" s="20" customFormat="1" ht="105" customHeight="1">
      <c r="A95" s="11" t="s">
        <v>15</v>
      </c>
      <c r="B95" s="12">
        <v>89</v>
      </c>
      <c r="C95" s="12">
        <v>4406195000125</v>
      </c>
      <c r="D95" s="13" t="s">
        <v>331</v>
      </c>
      <c r="E95" s="21" t="s">
        <v>368</v>
      </c>
      <c r="F95" s="15" t="s">
        <v>369</v>
      </c>
      <c r="G95" s="16">
        <v>45806</v>
      </c>
      <c r="H95" s="17" t="s">
        <v>370</v>
      </c>
      <c r="I95" s="18">
        <v>260.13</v>
      </c>
      <c r="J95" s="19">
        <v>45806</v>
      </c>
      <c r="K95" s="13" t="s">
        <v>20</v>
      </c>
      <c r="L95" s="18">
        <f>12.49+247.64</f>
        <v>260.13</v>
      </c>
      <c r="M95" s="17" t="s">
        <v>367</v>
      </c>
    </row>
    <row r="96" spans="1:13" s="20" customFormat="1" ht="106.5" customHeight="1">
      <c r="A96" s="11" t="s">
        <v>15</v>
      </c>
      <c r="B96" s="12">
        <v>90</v>
      </c>
      <c r="C96" s="12">
        <v>4406195000125</v>
      </c>
      <c r="D96" s="13" t="s">
        <v>331</v>
      </c>
      <c r="E96" s="21" t="s">
        <v>371</v>
      </c>
      <c r="F96" s="15" t="s">
        <v>372</v>
      </c>
      <c r="G96" s="16">
        <v>45806</v>
      </c>
      <c r="H96" s="17" t="s">
        <v>373</v>
      </c>
      <c r="I96" s="18">
        <v>260.13</v>
      </c>
      <c r="J96" s="19">
        <v>45806</v>
      </c>
      <c r="K96" s="13" t="s">
        <v>20</v>
      </c>
      <c r="L96" s="18">
        <f>12.49+247.64</f>
        <v>260.13</v>
      </c>
      <c r="M96" s="17" t="s">
        <v>367</v>
      </c>
    </row>
    <row r="97" spans="1:13" s="20" customFormat="1" ht="105.75" customHeight="1">
      <c r="A97" s="11" t="s">
        <v>15</v>
      </c>
      <c r="B97" s="12">
        <v>91</v>
      </c>
      <c r="C97" s="12">
        <v>4406195000125</v>
      </c>
      <c r="D97" s="13" t="s">
        <v>331</v>
      </c>
      <c r="E97" s="21" t="s">
        <v>374</v>
      </c>
      <c r="F97" s="15" t="s">
        <v>375</v>
      </c>
      <c r="G97" s="16">
        <v>45806</v>
      </c>
      <c r="H97" s="17" t="s">
        <v>376</v>
      </c>
      <c r="I97" s="18">
        <v>260.13</v>
      </c>
      <c r="J97" s="19">
        <v>45806</v>
      </c>
      <c r="K97" s="13" t="s">
        <v>20</v>
      </c>
      <c r="L97" s="18">
        <f>12.49+247.64</f>
        <v>260.13</v>
      </c>
      <c r="M97" s="17" t="s">
        <v>367</v>
      </c>
    </row>
    <row r="98" spans="1:13" s="20" customFormat="1" ht="107.25" customHeight="1">
      <c r="A98" s="11" t="s">
        <v>15</v>
      </c>
      <c r="B98" s="12">
        <v>92</v>
      </c>
      <c r="C98" s="12">
        <v>4406195000125</v>
      </c>
      <c r="D98" s="13" t="s">
        <v>331</v>
      </c>
      <c r="E98" s="21" t="s">
        <v>377</v>
      </c>
      <c r="F98" s="15" t="s">
        <v>378</v>
      </c>
      <c r="G98" s="16">
        <v>45806</v>
      </c>
      <c r="H98" s="17" t="s">
        <v>379</v>
      </c>
      <c r="I98" s="18">
        <v>262.73</v>
      </c>
      <c r="J98" s="19">
        <v>45806</v>
      </c>
      <c r="K98" s="13" t="s">
        <v>20</v>
      </c>
      <c r="L98" s="18">
        <f>12.49+250.24</f>
        <v>262.73</v>
      </c>
      <c r="M98" s="17" t="s">
        <v>367</v>
      </c>
    </row>
    <row r="99" spans="1:13" s="20" customFormat="1" ht="135">
      <c r="A99" s="11" t="s">
        <v>15</v>
      </c>
      <c r="B99" s="12">
        <v>93</v>
      </c>
      <c r="C99" s="12">
        <v>27816603000112</v>
      </c>
      <c r="D99" s="13" t="s">
        <v>77</v>
      </c>
      <c r="E99" s="21" t="s">
        <v>380</v>
      </c>
      <c r="F99" s="15" t="s">
        <v>381</v>
      </c>
      <c r="G99" s="16">
        <v>45806</v>
      </c>
      <c r="H99" s="17" t="s">
        <v>382</v>
      </c>
      <c r="I99" s="18">
        <v>53317.31</v>
      </c>
      <c r="J99" s="19">
        <v>45806</v>
      </c>
      <c r="K99" s="13" t="s">
        <v>20</v>
      </c>
      <c r="L99" s="18">
        <f>639.81+49745.05</f>
        <v>50384.86</v>
      </c>
      <c r="M99" s="17" t="s">
        <v>383</v>
      </c>
    </row>
    <row r="100" spans="1:13" s="20" customFormat="1" ht="135">
      <c r="A100" s="11" t="s">
        <v>15</v>
      </c>
      <c r="B100" s="12">
        <v>94</v>
      </c>
      <c r="C100" s="12">
        <v>11699529000161</v>
      </c>
      <c r="D100" s="13" t="s">
        <v>16</v>
      </c>
      <c r="E100" s="29" t="s">
        <v>384</v>
      </c>
      <c r="F100" s="15" t="s">
        <v>385</v>
      </c>
      <c r="G100" s="16">
        <v>45806</v>
      </c>
      <c r="H100" s="17" t="s">
        <v>386</v>
      </c>
      <c r="I100" s="18">
        <v>6440</v>
      </c>
      <c r="J100" s="19">
        <v>45806</v>
      </c>
      <c r="K100" s="13" t="s">
        <v>20</v>
      </c>
      <c r="L100" s="18">
        <v>6440</v>
      </c>
      <c r="M100" s="17" t="s">
        <v>387</v>
      </c>
    </row>
    <row r="101" spans="1:13" s="20" customFormat="1" ht="120">
      <c r="A101" s="11" t="s">
        <v>15</v>
      </c>
      <c r="B101" s="12">
        <v>95</v>
      </c>
      <c r="C101" s="12">
        <v>11699529000161</v>
      </c>
      <c r="D101" s="13" t="s">
        <v>16</v>
      </c>
      <c r="E101" s="29" t="s">
        <v>388</v>
      </c>
      <c r="F101" s="15" t="s">
        <v>389</v>
      </c>
      <c r="G101" s="16">
        <v>45806</v>
      </c>
      <c r="H101" s="17" t="s">
        <v>390</v>
      </c>
      <c r="I101" s="18">
        <v>2300</v>
      </c>
      <c r="J101" s="19">
        <v>45806</v>
      </c>
      <c r="K101" s="13" t="s">
        <v>20</v>
      </c>
      <c r="L101" s="18">
        <v>2300</v>
      </c>
      <c r="M101" s="17" t="s">
        <v>391</v>
      </c>
    </row>
    <row r="102" spans="1:13" s="20" customFormat="1" ht="120">
      <c r="A102" s="11" t="s">
        <v>15</v>
      </c>
      <c r="B102" s="12">
        <v>96</v>
      </c>
      <c r="C102" s="12">
        <v>604122000197</v>
      </c>
      <c r="D102" s="13" t="s">
        <v>392</v>
      </c>
      <c r="E102" s="21" t="s">
        <v>393</v>
      </c>
      <c r="F102" s="15" t="s">
        <v>394</v>
      </c>
      <c r="G102" s="16">
        <v>45806</v>
      </c>
      <c r="H102" s="17" t="s">
        <v>395</v>
      </c>
      <c r="I102" s="18">
        <v>59783.37</v>
      </c>
      <c r="J102" s="19">
        <v>45806</v>
      </c>
      <c r="K102" s="13" t="s">
        <v>20</v>
      </c>
      <c r="L102" s="18">
        <v>59783.37</v>
      </c>
      <c r="M102" s="17" t="s">
        <v>396</v>
      </c>
    </row>
    <row r="103" spans="1:13" s="20" customFormat="1" ht="120">
      <c r="A103" s="11" t="s">
        <v>15</v>
      </c>
      <c r="B103" s="12">
        <v>97</v>
      </c>
      <c r="C103" s="12">
        <v>604122000197</v>
      </c>
      <c r="D103" s="13" t="s">
        <v>392</v>
      </c>
      <c r="E103" s="21" t="s">
        <v>397</v>
      </c>
      <c r="F103" s="15" t="s">
        <v>394</v>
      </c>
      <c r="G103" s="16">
        <v>45806</v>
      </c>
      <c r="H103" s="17" t="s">
        <v>398</v>
      </c>
      <c r="I103" s="18">
        <v>376228.99</v>
      </c>
      <c r="J103" s="19">
        <v>45806</v>
      </c>
      <c r="K103" s="13" t="s">
        <v>20</v>
      </c>
      <c r="L103" s="18">
        <v>376228.99</v>
      </c>
      <c r="M103" s="17" t="s">
        <v>396</v>
      </c>
    </row>
    <row r="104" spans="1:13" s="20" customFormat="1" ht="120">
      <c r="A104" s="11" t="s">
        <v>15</v>
      </c>
      <c r="B104" s="12">
        <v>98</v>
      </c>
      <c r="C104" s="12">
        <v>26722189000110</v>
      </c>
      <c r="D104" s="13" t="s">
        <v>399</v>
      </c>
      <c r="E104" s="21" t="s">
        <v>400</v>
      </c>
      <c r="F104" s="15" t="s">
        <v>401</v>
      </c>
      <c r="G104" s="16">
        <v>45806</v>
      </c>
      <c r="H104" s="17" t="s">
        <v>402</v>
      </c>
      <c r="I104" s="18">
        <v>70630.86</v>
      </c>
      <c r="J104" s="19">
        <v>45806</v>
      </c>
      <c r="K104" s="13" t="s">
        <v>20</v>
      </c>
      <c r="L104" s="18">
        <f>268.56+407.02+895.67+29.58+6.66+1.4+2.44+1.29+0.75+1.06+1.24+69015.19</f>
        <v>70630.86</v>
      </c>
      <c r="M104" s="17" t="s">
        <v>403</v>
      </c>
    </row>
    <row r="105" spans="1:13" ht="15" customHeight="1">
      <c r="A105" s="35" t="s">
        <v>404</v>
      </c>
      <c r="B105" s="35"/>
      <c r="C105" s="35"/>
      <c r="D105" s="4"/>
      <c r="K105" s="36"/>
    </row>
    <row r="106" spans="1:13" ht="15" customHeight="1">
      <c r="A106" s="37" t="str">
        <f>[1]Bens!A17</f>
        <v>Data da última atualização: 03/06/2025</v>
      </c>
      <c r="B106" s="38"/>
      <c r="C106" s="4"/>
      <c r="D106" s="1"/>
    </row>
    <row r="107" spans="1:13" ht="15" customHeight="1">
      <c r="A107" s="39" t="s">
        <v>405</v>
      </c>
      <c r="B107" s="39"/>
      <c r="C107" s="39"/>
      <c r="D107" s="39"/>
    </row>
    <row r="108" spans="1:13" ht="15" customHeight="1">
      <c r="A108" s="39" t="s">
        <v>406</v>
      </c>
      <c r="B108" s="39"/>
      <c r="C108" s="39"/>
      <c r="D108" s="39"/>
    </row>
    <row r="109" spans="1:13" ht="15" customHeight="1">
      <c r="A109" s="40" t="s">
        <v>407</v>
      </c>
      <c r="B109" s="40"/>
      <c r="C109" s="40"/>
      <c r="D109" s="1"/>
    </row>
    <row r="110" spans="1:13" ht="15" customHeight="1"/>
    <row r="111" spans="1:13" ht="15" customHeight="1"/>
    <row r="112" spans="1:13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48.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</sheetData>
  <mergeCells count="5">
    <mergeCell ref="A2:M2"/>
    <mergeCell ref="A3:E3"/>
    <mergeCell ref="A5:L5"/>
    <mergeCell ref="A107:D107"/>
    <mergeCell ref="A108:D108"/>
  </mergeCells>
  <conditionalFormatting sqref="C7:C104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 xr:uid="{5570D9DD-D6B6-48EA-83E0-D0BDFDF63E96}"/>
    <hyperlink ref="F8" r:id="rId2" xr:uid="{727D93B4-3953-410D-A44E-07986AB78E8B}"/>
    <hyperlink ref="F9" r:id="rId3" xr:uid="{DA4DFF11-BDD5-4BE9-961D-518DD68A4823}"/>
    <hyperlink ref="F10" r:id="rId4" xr:uid="{F7239ED6-8D35-4264-BA82-CD48BF11591C}"/>
    <hyperlink ref="F11" r:id="rId5" xr:uid="{51C4B038-59E0-475C-8D70-0B8721CDD43E}"/>
    <hyperlink ref="F12" r:id="rId6" xr:uid="{F7A68C29-E30E-4EDF-92CD-00BD0DC35D02}"/>
    <hyperlink ref="F13" r:id="rId7" xr:uid="{0F5F30D5-C905-404B-803E-1E1295385713}"/>
    <hyperlink ref="F14" r:id="rId8" xr:uid="{852504B1-8111-4457-B06C-180BB7BC55F1}"/>
    <hyperlink ref="F15" r:id="rId9" xr:uid="{C2DB5D1F-3CA4-4B31-B81C-6B3BD71AB33B}"/>
    <hyperlink ref="F16" r:id="rId10" xr:uid="{2F375709-CE5B-4434-B1D9-E48AFCB413A4}"/>
    <hyperlink ref="F17" r:id="rId11" xr:uid="{457B2786-4492-400E-9007-637633E04014}"/>
    <hyperlink ref="F18" r:id="rId12" xr:uid="{094AAF3A-6F4C-481D-8622-089673563893}"/>
    <hyperlink ref="F19" r:id="rId13" xr:uid="{49BF545D-BBBA-4A95-A2E8-DA966E9154C9}"/>
    <hyperlink ref="F20" r:id="rId14" xr:uid="{1475BD4D-C23B-47AE-915B-8BA09D744EA8}"/>
    <hyperlink ref="F21" r:id="rId15" xr:uid="{0311C585-F11A-402A-BB85-9383274EE151}"/>
    <hyperlink ref="F22" r:id="rId16" xr:uid="{240004FB-CAFF-4DA8-B8E2-59F216549B39}"/>
    <hyperlink ref="F23" r:id="rId17" xr:uid="{0A48E610-ABDD-4E56-AE59-B67619543393}"/>
    <hyperlink ref="F24" r:id="rId18" xr:uid="{DC892E58-667B-4140-8354-2D4129250ECC}"/>
    <hyperlink ref="F25" r:id="rId19" xr:uid="{857DD091-C19E-4C44-B44F-FB7FD9113BF3}"/>
    <hyperlink ref="F26" r:id="rId20" xr:uid="{B6570537-0593-42DE-8842-191EA28FDB11}"/>
    <hyperlink ref="F27" r:id="rId21" xr:uid="{B2DFCEAC-084C-408F-9BC7-E44E82A69252}"/>
    <hyperlink ref="F28" r:id="rId22" xr:uid="{75C81A93-472D-4FB6-9981-97C3A1141E3C}"/>
    <hyperlink ref="F29" r:id="rId23" xr:uid="{5811D124-3D16-4BD8-953E-D43DE5D2064C}"/>
    <hyperlink ref="F30" r:id="rId24" xr:uid="{7544874C-A327-4891-8147-05F8D579F576}"/>
    <hyperlink ref="F31" r:id="rId25" xr:uid="{C742FB09-E424-41D7-8F61-93A10FED11E5}"/>
    <hyperlink ref="F32" r:id="rId26" xr:uid="{9E8F4E97-915D-46CC-AA9B-07DC854F584F}"/>
    <hyperlink ref="F33" r:id="rId27" xr:uid="{30BD46BF-2C73-487D-AC0F-21C6224F6529}"/>
    <hyperlink ref="F34" r:id="rId28" xr:uid="{4816270A-A661-4ACB-B502-3EB79175F43D}"/>
    <hyperlink ref="F36" r:id="rId29" xr:uid="{52C57D3B-151D-4716-B3E9-AE45673E693E}"/>
    <hyperlink ref="F37" r:id="rId30" xr:uid="{EEBE54E0-7141-424D-801B-60D6C22FABA7}"/>
    <hyperlink ref="F38" r:id="rId31" xr:uid="{375E7D67-49CF-4BA4-851E-02A22841D223}"/>
    <hyperlink ref="F39" r:id="rId32" xr:uid="{6FF0CC02-F75E-4080-9B29-F5A27D984A6F}"/>
    <hyperlink ref="F40" r:id="rId33" xr:uid="{8ED2ED45-2DBE-4F04-8568-91C440FF7D04}"/>
    <hyperlink ref="F41" r:id="rId34" xr:uid="{5CC88D17-0390-47B7-8D5F-76309FD09285}"/>
    <hyperlink ref="F42" r:id="rId35" xr:uid="{4FCE5F51-534A-48A1-8C2E-99FECAC447F3}"/>
    <hyperlink ref="F43" r:id="rId36" xr:uid="{1452BDCC-E77C-4942-A6AD-F2FBEE81E8E4}"/>
    <hyperlink ref="F44" r:id="rId37" xr:uid="{30069C15-6ACB-4829-846F-65B8CC02B5A0}"/>
    <hyperlink ref="F45" r:id="rId38" xr:uid="{46C9CDB9-92BD-4504-8298-D55492BEE060}"/>
    <hyperlink ref="F48" r:id="rId39" xr:uid="{A6E1885B-9D32-461B-A028-8282E8AE72AB}"/>
    <hyperlink ref="F49" r:id="rId40" xr:uid="{595C3557-994C-4BE8-9874-0EF2AD6A5A7B}"/>
    <hyperlink ref="F50" r:id="rId41" xr:uid="{5E27A99B-7A9E-4904-9899-14169029E4DA}"/>
    <hyperlink ref="F51" r:id="rId42" xr:uid="{A9E64A68-F26D-4250-B7C6-E53085E65388}"/>
    <hyperlink ref="F52" r:id="rId43" xr:uid="{72E5CA41-C5ED-4A15-A492-1BFDE5CDF472}"/>
    <hyperlink ref="F53" r:id="rId44" xr:uid="{431FD487-F73E-4A14-85D5-32EDE74BA0CC}"/>
    <hyperlink ref="F54" r:id="rId45" xr:uid="{8493A185-A97E-45A1-AC9B-52BEA9B3698E}"/>
    <hyperlink ref="F55" r:id="rId46" xr:uid="{C7E8C608-D91B-496F-976A-08E1571537F8}"/>
    <hyperlink ref="F57" r:id="rId47" xr:uid="{7A2DDE6E-C697-4A7D-AC78-B1A374BCA867}"/>
    <hyperlink ref="F58" r:id="rId48" xr:uid="{4C7A5704-1E56-4CAC-8308-1BA79DCF7C07}"/>
    <hyperlink ref="F59" r:id="rId49" xr:uid="{4C09957E-C5C2-4B38-9360-2D7969D14D36}"/>
    <hyperlink ref="F60" r:id="rId50" xr:uid="{487310D9-0B48-4DF4-B512-22DC1928A0DA}"/>
    <hyperlink ref="F61" r:id="rId51" xr:uid="{ABEF4434-3CE8-4624-A9D8-A888C4B29FD6}"/>
    <hyperlink ref="F62" r:id="rId52" xr:uid="{5F30CD22-F433-4755-92BB-6E57671D1854}"/>
    <hyperlink ref="F63" r:id="rId53" xr:uid="{F224CA34-68CC-4D02-812D-9AF2C4144CD8}"/>
    <hyperlink ref="F64" r:id="rId54" xr:uid="{FC5EA96B-8204-4C9C-8C6E-68A433E87264}"/>
    <hyperlink ref="F65" r:id="rId55" xr:uid="{CB46A385-35EC-4D7C-A18E-6E762DB5355F}"/>
    <hyperlink ref="F66" r:id="rId56" xr:uid="{33ABCA5A-A714-4440-B8B6-F25A1DD1D3E0}"/>
    <hyperlink ref="F69" r:id="rId57" xr:uid="{A2296CB3-650A-4394-833E-7335DBE7DA2B}"/>
    <hyperlink ref="F70" r:id="rId58" xr:uid="{D4FAD5BD-216B-41D5-8F8D-99CBDEE1A731}"/>
    <hyperlink ref="F71" r:id="rId59" xr:uid="{80BD20D4-F9D2-4153-8107-E0A794102117}"/>
    <hyperlink ref="F72" r:id="rId60" xr:uid="{EF7072B4-EDC6-4C95-B422-83FBA9AF2985}"/>
    <hyperlink ref="F73" r:id="rId61" xr:uid="{8B863685-BA06-4491-B60B-9844DA660AA1}"/>
    <hyperlink ref="F74" r:id="rId62" xr:uid="{978D2B2F-E32E-4772-9B0F-87D8F74B2659}"/>
    <hyperlink ref="F75" r:id="rId63" xr:uid="{B5BF9017-E7B0-4E0E-BDDC-E2B11E01C6F7}"/>
    <hyperlink ref="F76" r:id="rId64" xr:uid="{7484ECFB-2189-4B3C-8D87-D253A613D1FA}"/>
    <hyperlink ref="F77" r:id="rId65" xr:uid="{3317DC24-DB30-4D02-8A74-F054865410F0}"/>
    <hyperlink ref="F78" r:id="rId66" xr:uid="{0F225517-7E9A-483A-B46E-EBEF11976A58}"/>
    <hyperlink ref="F79" r:id="rId67" xr:uid="{07AF59CF-1EDC-491A-8118-2427E402B684}"/>
    <hyperlink ref="F80" r:id="rId68" xr:uid="{CDD6FA01-297B-4A11-BA7D-51AD708930B8}"/>
    <hyperlink ref="F81" r:id="rId69" xr:uid="{E45B1FFA-7D64-4159-87D7-062F68ED43CA}"/>
    <hyperlink ref="F82" r:id="rId70" xr:uid="{711C1FDD-4A99-4918-9C87-051BCFD01A0E}"/>
    <hyperlink ref="F83" r:id="rId71" xr:uid="{9930ED7F-3538-40F7-82BA-8A2DC1639B3F}"/>
    <hyperlink ref="F84" r:id="rId72" xr:uid="{19A8A35C-3F45-4483-A65F-1F06CA41FCFF}"/>
    <hyperlink ref="F85" r:id="rId73" xr:uid="{08C4EAB2-4725-448F-898C-C50166A0629B}"/>
    <hyperlink ref="F86" r:id="rId74" xr:uid="{E622A6FD-9137-4722-86D2-87CB15B93A6F}"/>
    <hyperlink ref="F87" r:id="rId75" xr:uid="{DA2C9116-6B51-4C06-93D5-B538C1B0CD7D}"/>
    <hyperlink ref="F88" r:id="rId76" xr:uid="{079DCD0B-AC2C-4050-90FF-A6D388950CA5}"/>
    <hyperlink ref="F89" r:id="rId77" xr:uid="{9DECA3FF-2ADA-4951-973A-5097A17DAEEC}"/>
    <hyperlink ref="F90" r:id="rId78" xr:uid="{739EB55A-D362-4F0B-953C-D71337CC4CFC}"/>
    <hyperlink ref="F91" r:id="rId79" xr:uid="{ED86F64D-334D-49BE-A509-D6F1A6B54ED7}"/>
    <hyperlink ref="F92" r:id="rId80" xr:uid="{2F6C032E-11CF-4911-B3BF-B9F44ABE64C3}"/>
    <hyperlink ref="F93" r:id="rId81" xr:uid="{65F34E08-003A-40BD-A9EA-16E306B7065E}"/>
    <hyperlink ref="F94" r:id="rId82" xr:uid="{925FC767-DD27-448E-8A96-0F0C332C14C7}"/>
    <hyperlink ref="F95" r:id="rId83" xr:uid="{B5168B36-FDAE-4C7D-BC76-4434281726BB}"/>
    <hyperlink ref="F96" r:id="rId84" xr:uid="{42AA2109-93D3-4237-8E78-1072E6FDE8D7}"/>
    <hyperlink ref="F97" r:id="rId85" xr:uid="{ADB25175-67C6-4BCF-814D-6D626E76EF39}"/>
    <hyperlink ref="F98" r:id="rId86" xr:uid="{76CB0EB9-4945-4E4E-8440-F53E46CFC188}"/>
    <hyperlink ref="F99" r:id="rId87" xr:uid="{A7CA64C3-ED23-4DB6-B03B-12ED1C8C2CEE}"/>
    <hyperlink ref="F100" r:id="rId88" xr:uid="{D30068D3-FD32-427D-8B96-FDBC49455E1A}"/>
    <hyperlink ref="F101" r:id="rId89" xr:uid="{F1935741-94AC-4E9D-808A-BCEA0C110EB6}"/>
    <hyperlink ref="F102" r:id="rId90" xr:uid="{CBCF4127-51CA-45E6-AA1A-D6A2EFBF357B}"/>
    <hyperlink ref="F103" r:id="rId91" xr:uid="{2D7FFCDB-535E-4A5A-A036-BF30D6C45DD0}"/>
    <hyperlink ref="F104" r:id="rId92" xr:uid="{31D9CE10-3A6A-45C7-BF4F-F37F64DB5CEF}"/>
    <hyperlink ref="F35" r:id="rId93" xr:uid="{E8A476A7-98A0-4BEC-980A-027214DB7AAD}"/>
    <hyperlink ref="F46" r:id="rId94" xr:uid="{9429E9AA-8EAE-4AF8-A7BF-075C897AA45E}"/>
    <hyperlink ref="F47" r:id="rId95" xr:uid="{4D14566F-DBB4-4F22-9089-F78DEF30F581}"/>
    <hyperlink ref="F56" r:id="rId96" xr:uid="{0A905F60-3A31-4CAD-AF3D-0C05C2E69D38}"/>
    <hyperlink ref="F67" r:id="rId97" xr:uid="{89FB6F8E-9AD7-46C8-A1FF-084DE0009B67}"/>
    <hyperlink ref="F68" r:id="rId98" xr:uid="{D79970AE-DCA6-4A12-BF7D-64DF98A6F47B}"/>
    <hyperlink ref="E8" r:id="rId99" display="Liquidação da NE nº 2025NE0000053 - Pestação de serviço de solução de firewall de próxima geração em alta disponibilidade, com monitoramento (CA 004/2023 - MP/PGJ) ref. a MARÇO/2025 (parcela 18 de 48) conforme NFS-e n° 95 e demais documentos no SEI 2025.008212." xr:uid="{67E12706-62F3-46B7-B153-CD91691CEF3F}"/>
    <hyperlink ref="E9" r:id="rId100" display="Liquidação da NE nº 2025NE0000053 - Pestação de serviço de solução de firewall de próxima geração em alta disponibilidade, com monitoramento (CA 004/2023 - MP/PGJ) ref. a MARÇO/2025 (parcela 18 de 48) conforme NFS-e n° 96 e demais documentos no SEI 2025.008212." xr:uid="{753A2DF1-D8D3-47FD-A1C2-A3CF4B17AB94}"/>
    <hyperlink ref="E12" r:id="rId101" xr:uid="{417C3D31-8639-4916-81A1-EB0CFED3182E}"/>
    <hyperlink ref="E13" r:id="rId102" xr:uid="{1C727899-DCB6-4C0E-8FEF-0EE342269F5D}"/>
    <hyperlink ref="E14" r:id="rId103" xr:uid="{4DB39C3F-6475-4CB3-801D-1427AAA9CAF3}"/>
    <hyperlink ref="E15" r:id="rId104" xr:uid="{073FD51E-9B5D-4A06-BA32-E65B40D51477}"/>
    <hyperlink ref="E17" r:id="rId105" xr:uid="{0F574768-5B26-4F3C-9651-17073670C3BD}"/>
    <hyperlink ref="E22" r:id="rId106" xr:uid="{0B7FB439-7145-4770-9912-69A8657BE069}"/>
    <hyperlink ref="E23" r:id="rId107" xr:uid="{C0E5CF2F-A8D2-4C7B-90D5-2221BF9A9FF3}"/>
    <hyperlink ref="E24" r:id="rId108" xr:uid="{AF4715A0-2A23-4419-B63F-2CF402D434B7}"/>
    <hyperlink ref="E26" r:id="rId109" xr:uid="{27E32362-ABE1-4957-B1DF-3357E1515E4B}"/>
    <hyperlink ref="E53" r:id="rId110" xr:uid="{9F7A7017-73B2-472C-99AA-F1601288F2B5}"/>
    <hyperlink ref="E54" r:id="rId111" xr:uid="{C0A7888D-C7B2-467B-95CD-427744D54FD2}"/>
    <hyperlink ref="E55" r:id="rId112" xr:uid="{0DEDEA32-BC26-444B-84FF-7371029435BA}"/>
    <hyperlink ref="E56" r:id="rId113" xr:uid="{E7EE96EF-171C-4BFE-827E-DE2D375CA3F9}"/>
    <hyperlink ref="E57" r:id="rId114" xr:uid="{9CA61244-98ED-4D63-AA03-38598529D4A5}"/>
    <hyperlink ref="E58" r:id="rId115" xr:uid="{C84DD8CA-820B-4850-8E8E-C3688035B15A}"/>
    <hyperlink ref="E59" r:id="rId116" xr:uid="{F7C7E213-AF48-4F09-870F-EBF11BDC5C08}"/>
    <hyperlink ref="E60" r:id="rId117" xr:uid="{07234C70-9E3F-40B2-BFE8-03582BE0B8A7}"/>
    <hyperlink ref="E61" r:id="rId118" xr:uid="{E85C84C0-C2D2-4D05-BEE7-1B53ADFD4E2C}"/>
    <hyperlink ref="E62" r:id="rId119" xr:uid="{F3DBD73E-F80C-461B-878A-C60FDC89CCB7}"/>
    <hyperlink ref="E63" r:id="rId120" xr:uid="{61F6EF7B-718E-46FA-B9AB-14B2258BD2CB}"/>
    <hyperlink ref="E27" r:id="rId121" xr:uid="{2184ECE6-FF1E-4604-B057-8FD8C2DBF44A}"/>
    <hyperlink ref="E69" r:id="rId122" xr:uid="{CD966CB8-23B7-454D-ACD2-60EE1A197BD6}"/>
    <hyperlink ref="E89" r:id="rId123" xr:uid="{5C0F50B8-8645-44F4-BEFF-DA55BD795719}"/>
    <hyperlink ref="E90" r:id="rId124" xr:uid="{BC316F8A-4F2F-44F5-A782-2BCECEA91A7D}"/>
    <hyperlink ref="E91" r:id="rId125" xr:uid="{769810C2-54B9-48CB-AFD8-72AA8089FC7B}"/>
    <hyperlink ref="E92" r:id="rId126" xr:uid="{AC9044C2-C6D9-4460-80F4-0B93303D820E}"/>
    <hyperlink ref="E93" r:id="rId127" xr:uid="{396444F0-03F9-46B4-AAAC-2A4055555CF8}"/>
    <hyperlink ref="E94" r:id="rId128" xr:uid="{4286F468-6326-4394-BAC7-880B2E42F7DE}"/>
    <hyperlink ref="E95" r:id="rId129" xr:uid="{8C6D0974-963C-4AF7-A696-F38EF51BCFAB}"/>
    <hyperlink ref="E96" r:id="rId130" xr:uid="{191CE7BB-3CA6-46B1-A77B-7507FF28D865}"/>
    <hyperlink ref="E97" r:id="rId131" xr:uid="{9F11189E-15F4-4E9D-8493-A7178C659CCD}"/>
    <hyperlink ref="E98" r:id="rId132" xr:uid="{87C260D1-577D-4B56-AF92-84F6CF847799}"/>
    <hyperlink ref="E84" r:id="rId133" xr:uid="{1D932DD4-8209-4A9B-B983-2A10B925EF6B}"/>
    <hyperlink ref="E49" r:id="rId134" xr:uid="{936956E3-3F9B-4D90-ADA7-E6AEB53C109C}"/>
    <hyperlink ref="E50" r:id="rId135" xr:uid="{DE45F06C-98D3-4BDF-B829-97DF42338378}"/>
    <hyperlink ref="E42" r:id="rId136" xr:uid="{B64FFECA-740C-40C7-AFA0-7A8CD9E8995C}"/>
    <hyperlink ref="E10" r:id="rId137" display="Liquidação da NE nº 2024NE0001233 - Prestação de serviços de publicação de atos oficiais e notas de interesse público desta Procuradoria-Geral de Justiça/Ministério Públido do Estado do Amazonas em jornal diário de grande circulação no Estado do Amazonas, referente aos serviços prestados no período de ABRIL/2025, descritos na NF nº 26018 e demais documentos no SEI 2025.008556." xr:uid="{37950297-7039-4CF1-AFD2-BD12A555DA82}"/>
    <hyperlink ref="E11" r:id="rId138" display="Liquidação da NE nº 2025NE0000017 - Prestação de serviços de publicação de atos oficiais e notas de interesse público desta Procuradoria-Geral de Justiça/Ministério Públido do Estado do Amazonas em jornal diário de grande circulação no Estado do Amazonas, referente aos serviços prestados no período de ABRIL/2025, descritos na NF nº 26018 e demais documentos no SEI 2025.008556." xr:uid="{BE6D348B-5D87-4467-B4BF-9E110200D090}"/>
    <hyperlink ref="E31" r:id="rId139" xr:uid="{2B54C722-8A19-40CF-BE36-77725577E317}"/>
    <hyperlink ref="E32" r:id="rId140" xr:uid="{8F99F570-52FC-49E2-A32C-B816BAFC7D39}"/>
    <hyperlink ref="E41" r:id="rId141" xr:uid="{C2518681-C80B-4E28-B068-73B70439E032}"/>
    <hyperlink ref="E51" r:id="rId142" xr:uid="{95524814-A6D3-469A-8C08-3237BF3CF92B}"/>
    <hyperlink ref="E52" r:id="rId143" xr:uid="{59A9E826-266C-4132-9B7C-761C77A43D21}"/>
    <hyperlink ref="E43" r:id="rId144" xr:uid="{1BEE0219-D6A1-43D7-9FF1-4C26FDDBF5D5}"/>
    <hyperlink ref="E70" r:id="rId145" xr:uid="{80AAA183-DE66-478C-B6C7-800C14B8FB2B}"/>
    <hyperlink ref="E73" r:id="rId146" display="Liquidação da NE nº 2025NE0000053 - Pestação de serviço de solução de firewall de próxima geração em alta disponibilidade, com monitoramento (CA 004/2023 - MP/PGJ) ref. a ABRIL/2025 (parcela 19 de 48) conforme NFS-e n° 97 e demais documentos no SEI 2025.009703. " xr:uid="{C31B037F-51C7-4E6F-831F-A3FC0AE59F06}"/>
    <hyperlink ref="E74" r:id="rId147" display="Liquidação da NE nº 2025NE0000053 -  Pestação de serviço de solução de firewall de próxima geração em alta disponibilidade, com monitoramento (CA 004/2023 - MP/PGJ) ref. a ABRIL/2025 (parcela 19 de 48) conforme NFS-e n°98 e demais documentos no SEI 2025.009703." xr:uid="{C7E4D3C8-772C-4878-8763-FF2D495C1B2A}"/>
    <hyperlink ref="E80" r:id="rId148" xr:uid="{51E36F41-7569-4148-89DE-59F4D5C29732}"/>
    <hyperlink ref="E81" r:id="rId149" xr:uid="{893CF367-45E6-4248-B75F-072274455C14}"/>
    <hyperlink ref="E82" r:id="rId150" xr:uid="{E0DFCE7B-907A-45C8-9483-3127C3BC7858}"/>
    <hyperlink ref="E83" r:id="rId151" xr:uid="{B72CC469-719B-4186-BF24-72204E158767}"/>
    <hyperlink ref="E104" r:id="rId152" xr:uid="{1307AA19-0B63-43B2-89D4-E4214CCF98BF}"/>
    <hyperlink ref="E16" r:id="rId153" xr:uid="{FC44EB1E-FCBE-4807-AAD4-18BD9A19EB4D}"/>
    <hyperlink ref="E21" r:id="rId154" xr:uid="{DC173082-B24E-4C42-811E-66C10F76CFF0}"/>
    <hyperlink ref="E25" r:id="rId155" xr:uid="{5BCD3FF4-AF0F-41D4-851C-9EF096148136}"/>
    <hyperlink ref="E29" r:id="rId156" xr:uid="{2E92C3C7-C915-4695-A4B5-1396E5E048A3}"/>
    <hyperlink ref="E30" r:id="rId157" xr:uid="{52B3EDCA-5329-4C28-A37D-60CC13AF5A70}"/>
    <hyperlink ref="E33" r:id="rId158" xr:uid="{EBB17D4B-4A9B-4780-908D-D5064C053DBA}"/>
    <hyperlink ref="E44" r:id="rId159" xr:uid="{DB90DD13-DB0A-46AC-AB34-6EF7B719BEAB}"/>
    <hyperlink ref="E45" r:id="rId160" xr:uid="{4E84D760-8D84-4FA6-8178-B8CF36F1A4A6}"/>
    <hyperlink ref="E48" r:id="rId161" display="Liquidação da NE nº 2025NE0000049 - Ref. serviço de fornecimento de energia elétrica dos Prédios Sede, Anexo Administrativo e Unidade da Belo Horizonte (CA 004/2024-MP/PGJ) relativo a MARÇO/2025, conforme Fatura nº 869937.03/2025.00&amp;#8203; e documentos no SEI 2025.007989." xr:uid="{FF57CDBB-A442-4EE7-8FED-D31283F078CA}"/>
    <hyperlink ref="E64" r:id="rId162" xr:uid="{3829A687-4185-45E5-934D-8F4BB5B83D17}"/>
    <hyperlink ref="E65" r:id="rId163" display="Liquidação da NE nº 2025NE0000025 - Ref. serviço de fornecimento de energia elétrica nas  unidades consumidoras da Procuradoria-Geral de Justiça do Estado do Amazonas (CA 027/2024-MP/PGJ) relativo a ABRIL/2025, conforme Fatura nº 869937.04/2025.01&amp;#8203; e documentos no SEI 2025.010167." xr:uid="{52059CEC-F126-4A74-8FA1-76B35A87F945}"/>
    <hyperlink ref="E66" r:id="rId164" display="Liquidação da NE nº 2025NE0000049 - Ref. serviço de fornecimento de energia elétrica dos Prédios Sede, Anexo Administrativo e Unidade da Belo Horizonte (CA 004/2024-MP/PGJ) relativo a ABRIL/2025, conforme Fatura nº 869937.04/2025.00&amp;#8203; e documentos no SEI 2025.010165." xr:uid="{D5093F5D-7480-48C8-91B6-B2C7F38E40FD}"/>
    <hyperlink ref="E79" r:id="rId165" xr:uid="{BD65DD19-3D7F-47CE-9B02-22694F5686CB}"/>
    <hyperlink ref="E40" r:id="rId166" display="Liquidação da NE nº 2024NE0000016 - Ref. prestação de serviços de análises laboratoriais da qualidade dos efluentes da Estação de Tratamento de Esgotos – ETE (CA 003/2020-MP/PGJ - 4ºT.A.) referente à 11ª (décima primeira) medição, conforme NF-e n° 4940 e documentos no SEI 2025.009333." xr:uid="{37146930-0C71-4A53-A354-1EB55D33E558}"/>
    <hyperlink ref="E46" r:id="rId167" xr:uid="{96A05C30-F5BE-4455-A0C1-9E9987BD5B00}"/>
    <hyperlink ref="E47" r:id="rId168" xr:uid="{0BCBB46F-DB41-4A82-B84D-36E982EE5590}"/>
    <hyperlink ref="E85" r:id="rId169" display="Liquidação da NE nº 2024NE0000016 - Ref. prestação de serviços de análises laboratoriais da qualidade dos efluentes da Estação de Tratamento de Esgotos – ETE (CA 003/2020-MP/PGJ - 4º T.A.) referente à 12ª (décima segunda) medição, conforme NF-e n° 4989 e documentos no SEI 2025.010685." xr:uid="{890A24DF-6679-4D1B-A274-91E5128E3C23}"/>
    <hyperlink ref="E86" r:id="rId170" display="Liquidação da NE nº 2025NE0000012 - Ref. prestação de serviços de análises laboratoriais da qualidade dos efluentes da Estação de Tratamento de Esgotos – ETE (CA 003/2020-MP/PGJ - 4º T.A.) referente à 12ª (décima segunda) medição, conforme NF-e n° 4989 e documentos no SEI 2025.010685." xr:uid="{6DCDFF11-233F-4EC0-AB13-A53FDBDC59B4}"/>
    <hyperlink ref="E102" r:id="rId171" xr:uid="{886EBC8D-EB40-4DD5-8C9F-45F17CA70948}"/>
    <hyperlink ref="E103" r:id="rId172" xr:uid="{4A14F26F-CFD4-43C8-B801-C5CA23A23C35}"/>
    <hyperlink ref="E34" r:id="rId173" xr:uid="{F54F6D1E-FD7A-415E-BC69-048C16748D9A}"/>
    <hyperlink ref="E35" r:id="rId174" xr:uid="{1D5EB9E0-C973-4213-96BD-98B77B9EAFF6}"/>
    <hyperlink ref="E36" r:id="rId175" xr:uid="{0BF30285-DE84-47D1-AE44-A3BBCBA0A32C}"/>
    <hyperlink ref="E67" r:id="rId176" xr:uid="{5DE16CBB-84B1-48D5-8B18-31DE1D795731}"/>
    <hyperlink ref="E68" r:id="rId177" xr:uid="{8BF0055F-E3BB-4199-B54D-24678C25C645}"/>
    <hyperlink ref="E19" r:id="rId178" xr:uid="{A880426D-7CDC-4844-88C0-D9C0625B02FE}"/>
    <hyperlink ref="E87" r:id="rId179" xr:uid="{628613C1-101E-44AA-82B1-176219196469}"/>
    <hyperlink ref="E88" r:id="rId180" xr:uid="{A5082700-9BB0-4CCA-A429-2164C143BFEB}"/>
    <hyperlink ref="E20" r:id="rId181" display="Liquidação da NE nº 2024NE0000989 - Ref. ao serviço de locação de grupo motogerador à diesel, com instalação e implementação completa, incluindo automação, transporte, montagem, instalação, treinamento básico de operação e verificações de rotina, para a Reunião do Grupo Nacional de Combate às Organizações Criminosas (GNCOC), conforme a NF-e n° 584, C.A Nº 033/2022 e documentos no PI-SEI 2024.013185." xr:uid="{D64B3A13-DC1A-4E17-BC48-94C99B5380BC}"/>
    <hyperlink ref="E18" r:id="rId182" display="Liquidação da NE nº 2025NE0000493 - - Ref. Pestação de serviço do sistema informatizado de registro e controle de ponto eletrônico, em ambiente web, para a Procuradoria-Geral de Justiça (CA 008/2025 - MP/PGJ). NF-n° 1158887, competencia de ABRIL/ 25 e demais documentos no SEI 2025.008097." xr:uid="{09994777-E048-4BB8-8E50-0FB64CE15588}"/>
    <hyperlink ref="E99" r:id="rId183" display="Liquidação da NE nº 2025NE0000467 - Ref. ao serviço de  Medição de Execução de Serviços do (C.A nº 006/2025 - MP/PGJ​ ), cujo objeto é a prestação de serviço de pintura e pequenos reparos na Promotoria de Justiça de Tefé/AM, conforme NF-e n° 279  e demais documentos no PI-SEI 2025.010710. " xr:uid="{042AC1F6-BA80-432B-9EDB-5FE71A3F3FDD}"/>
  </hyperlinks>
  <pageMargins left="0.511811024" right="0.511811024" top="0.78740157499999996" bottom="0.78740157499999996" header="0.31496062000000002" footer="0.31496062000000002"/>
  <pageSetup scale="36" orientation="portrait" r:id="rId184"/>
  <drawing r:id="rId18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03C658AC-AEC6-421A-8FDC-A73064A57EC1}"/>
</file>

<file path=customXml/itemProps2.xml><?xml version="1.0" encoding="utf-8"?>
<ds:datastoreItem xmlns:ds="http://schemas.openxmlformats.org/officeDocument/2006/customXml" ds:itemID="{FA6D60C3-0915-43FA-809E-4BF6DC9EDB1C}"/>
</file>

<file path=customXml/itemProps3.xml><?xml version="1.0" encoding="utf-8"?>
<ds:datastoreItem xmlns:ds="http://schemas.openxmlformats.org/officeDocument/2006/customXml" ds:itemID="{D43FA663-7866-4657-B0E3-3696BEF623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Serviços</vt:lpstr>
      <vt:lpstr>Serviços!Area_de_impressao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2025-06-03T14:11:28Z</dcterms:created>
  <dcterms:modified xsi:type="dcterms:W3CDTF">2025-06-03T14:11:46Z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