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5/TRANSPARÊNCIA/1- ORDEM CRONOLÓGICA DE PAGAMENTO/06.Junho/"/>
    </mc:Choice>
  </mc:AlternateContent>
  <xr:revisionPtr revIDLastSave="0" documentId="8_{790A1FD5-4A0A-4FAE-A51E-A78657AFFE15}" xr6:coauthVersionLast="47" xr6:coauthVersionMax="47" xr10:uidLastSave="{00000000-0000-0000-0000-000000000000}"/>
  <bookViews>
    <workbookView xWindow="-120" yWindow="-120" windowWidth="29040" windowHeight="15720" xr2:uid="{12FFC81C-0EFE-47C2-B866-0CEA2540FADA}"/>
  </bookViews>
  <sheets>
    <sheet name="Serviços" sheetId="1" r:id="rId1"/>
  </sheets>
  <externalReferences>
    <externalReference r:id="rId2"/>
  </externalReferences>
  <definedNames>
    <definedName name="_xlnm._FilterDatabase" localSheetId="0" hidden="1">Serviços!$D$1:$D$171</definedName>
    <definedName name="_xlnm.Print_Area" localSheetId="0">Serviços!$A$1:$M$80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1" l="1"/>
  <c r="L73" i="1"/>
  <c r="L72" i="1"/>
  <c r="L71" i="1"/>
  <c r="L70" i="1"/>
  <c r="L65" i="1"/>
  <c r="L63" i="1"/>
  <c r="L62" i="1"/>
  <c r="L61" i="1"/>
  <c r="L60" i="1"/>
  <c r="L58" i="1"/>
  <c r="L57" i="1"/>
  <c r="L56" i="1"/>
  <c r="L55" i="1"/>
  <c r="L52" i="1"/>
  <c r="L51" i="1"/>
  <c r="L50" i="1"/>
  <c r="L49" i="1"/>
  <c r="L48" i="1"/>
  <c r="L47" i="1"/>
  <c r="L46" i="1"/>
  <c r="L45" i="1"/>
  <c r="I44" i="1"/>
  <c r="L43" i="1"/>
  <c r="L41" i="1"/>
  <c r="L40" i="1"/>
  <c r="L39" i="1"/>
  <c r="L38" i="1"/>
  <c r="L35" i="1"/>
  <c r="L34" i="1"/>
  <c r="L33" i="1"/>
  <c r="L32" i="1"/>
  <c r="L30" i="1"/>
  <c r="L29" i="1"/>
  <c r="L28" i="1"/>
  <c r="L27" i="1"/>
  <c r="L24" i="1"/>
  <c r="L23" i="1"/>
  <c r="L22" i="1"/>
  <c r="L21" i="1"/>
  <c r="L19" i="1"/>
  <c r="L18" i="1"/>
  <c r="L17" i="1"/>
  <c r="L15" i="1"/>
  <c r="L14" i="1"/>
  <c r="L13" i="1"/>
  <c r="L12" i="1"/>
  <c r="L10" i="1"/>
  <c r="L9" i="1"/>
  <c r="A2" i="1"/>
</calcChain>
</file>

<file path=xl/sharedStrings.xml><?xml version="1.0" encoding="utf-8"?>
<sst xmlns="http://schemas.openxmlformats.org/spreadsheetml/2006/main" count="495" uniqueCount="306">
  <si>
    <t>ORDEM CRONOLÓGICA DE PAGAMENTOS – PGJ/AM</t>
  </si>
  <si>
    <r>
      <t xml:space="preserve">ORDEM CRONOLÓGICA DE PAGAMENTOS DE </t>
    </r>
    <r>
      <rPr>
        <b/>
        <sz val="14"/>
        <color theme="4" tint="-0.249977111117893"/>
        <rFont val="Arial"/>
        <family val="2"/>
      </rPr>
      <t>PRESTAÇÃO DE SERVIÇOS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</si>
  <si>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</si>
  <si>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</si>
  <si>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</si>
  <si>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</si>
  <si>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</si>
  <si>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</si>
  <si>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</si>
  <si>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</si>
  <si>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</si>
  <si>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</si>
  <si>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</si>
  <si>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</si>
  <si>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</si>
  <si>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Junho</t>
  </si>
  <si>
    <t>A S PINTO</t>
  </si>
  <si>
    <t>Liquidação da NE nº 2025NE0000018 - Referente a prestação de serviços de operação e manutenção de equipamentos de áudio e vídeo, ref. a MARÇO/2025, conforme NF-nº 34 e demais documentos no SEI 2025.007728.</t>
  </si>
  <si>
    <t>34/2025</t>
  </si>
  <si>
    <t>1727/2025</t>
  </si>
  <si>
    <t>-</t>
  </si>
  <si>
    <t>2025.007728</t>
  </si>
  <si>
    <t>Liquidação da NE nº 2025NE0000018 - Referente a prestação de serviços de operação e manutenção de equipamentos de áudio e vídeo, ref. a ABRIL/2025, conforme NF-nº 36 e demais documentos no SEI 2025.009804.</t>
  </si>
  <si>
    <t>36/2025</t>
  </si>
  <si>
    <t>1728/2025</t>
  </si>
  <si>
    <t>2025.009804</t>
  </si>
  <si>
    <t>PIRONTI ADVOGADOS E CONSULTORES ASSOCIADOS</t>
  </si>
  <si>
    <t>Liquidação da NE nº 2025NE0000032 - Ref. prestação de serviços técnicos singulares de implantação de Programa de Integridade e Conformidade (CA 007/2024 - MP/PGJ) relativo a 12ª parcela, conforme NFS-e nº 6655 e documentos no SEI 2025.005338.</t>
  </si>
  <si>
    <t>6655/2025</t>
  </si>
  <si>
    <t>1729/2025</t>
  </si>
  <si>
    <t>2025.005338</t>
  </si>
  <si>
    <t>LATINO INDUSTRIA E COMERCIO LTDA</t>
  </si>
  <si>
    <t>Liquidação da NE nº 2025NE0001025 - Referente a contratacao de empresa especializada para prestacao de servicos gráficos de camisaria, fardamentos e de materiais gráficos personalizados, conforme NF-e n° 49958 e documentos no SEI 2025.011052.</t>
  </si>
  <si>
    <t>49958/2025</t>
  </si>
  <si>
    <t>1730/2025</t>
  </si>
  <si>
    <t>2025.011052</t>
  </si>
  <si>
    <t>SERVICO AUTONOMO DE AGUA E ESGOTO DE ITACOATIARA</t>
  </si>
  <si>
    <t>Liquidação da NE nº 2024NE0000042 - Ref. serviços de fornecimento de água potável a sede da PGJ-AM Itacoatiara (CA 005/2022 - MP/PGJ) relativo a MAIO/2025, conforme FATURA nº 000023074 e documentos no SEI 2025.011028.</t>
  </si>
  <si>
    <t xml:space="preserve"> Fatura nº 23074/2025</t>
  </si>
  <si>
    <t>1732/2025</t>
  </si>
  <si>
    <t>2025.011028</t>
  </si>
  <si>
    <t>MANAUS AMBIENTAL S A</t>
  </si>
  <si>
    <t>Liquidação da NE nº 2025NE0000051 - Ref. serviço de fornecimento de água (CA 006/2023 - MP/PGJ) relativo a ABRIL/2025, fatura agrupada Fatura nº 1180927/2025 e documentos no SEI 2025.011241.</t>
  </si>
  <si>
    <t>Fatura nº 1180927/2025</t>
  </si>
  <si>
    <t>1733/2025</t>
  </si>
  <si>
    <t>2025.011241</t>
  </si>
  <si>
    <t>MÓDULO ENGENHARIA CONSULTORIA E GERENCIA PREDIAL LTDA</t>
  </si>
  <si>
    <t>Liquidação da NE nº 2025NE0000832 - Referente a prestação de serviços de manutenção preventiva e corretiva de elevadores (CA 015/2023-MP/PGJ - 2ºT.A.) ref. a ABRIL/2025, conforme NF- n° 40506 e documentos no SEI 2025.011033.</t>
  </si>
  <si>
    <t>40506/2025</t>
  </si>
  <si>
    <t>1734/2025</t>
  </si>
  <si>
    <t>2025.011033</t>
  </si>
  <si>
    <t>MAPDATA-TECNOLOGIA,INFORMATICA E COMERCIO LTDA</t>
  </si>
  <si>
    <t>Liquidação da NE nº 2025NE0000619 - Prestação do serviço , referente ao fornecimento de 02 licenças Architecture Engineering Construction Collection Single-user Annual Subscription Renewal (CA N° 004/2022 - MP/PGJ), conforme NFSe N° 30484 e documentos no PI-SEI 2025.007352.</t>
  </si>
  <si>
    <t>30484/2025</t>
  </si>
  <si>
    <t>1735/2025</t>
  </si>
  <si>
    <t>2025.007352</t>
  </si>
  <si>
    <t>GOSHME SOLUCOES PARA A INTERNET LTDA</t>
  </si>
  <si>
    <t>Liquidação da NE nº 2025NE0000417 - Prestação de serviço referente a aquisição de assinatura da plataforma digital Jusbrasil, na modalidade "Pesquisa jurídica avançada" conforme Nota Fiscal 29421553 e demais documentos no PI-SEI 2025.009269</t>
  </si>
  <si>
    <t>29421553/2025</t>
  </si>
  <si>
    <t>1736/2025</t>
  </si>
  <si>
    <t>2025.009269</t>
  </si>
  <si>
    <t>PREVILEMOS LTDA - ADMINISTRADORA E CORRETORA DE SEGUROS</t>
  </si>
  <si>
    <t>Liquidação da NE nº 2024NE0001817 - Prestação de seguro coletivo contra acidentes pessoais de estagiários (CA 007/2023-MP/PGJ) referente ao período de 01/05/2025 à 01/06/2025,  conforme Fatura nº 21 e demais documentos no SEI 2025.012281.</t>
  </si>
  <si>
    <t>Fatura nº 21/2025</t>
  </si>
  <si>
    <t>1774/2025</t>
  </si>
  <si>
    <t>2025.012281</t>
  </si>
  <si>
    <t>MBM SEGURADORA S.A.</t>
  </si>
  <si>
    <t>Liquidação da NE nº 2024NE0001228 - Ref. serviço de seguro coletivo contra acidentes pessoais para Estagiários da PGJ/MPAM no período 10/04/25 à 09/05/25 (CA 007/2024 - MP/PGJ) conforme Fatura n° 005/2025 e documentos no PI-SEI 2025.011191.</t>
  </si>
  <si>
    <t>Fatura n° 005/2025</t>
  </si>
  <si>
    <t>1777/2025</t>
  </si>
  <si>
    <t>2025.011191</t>
  </si>
  <si>
    <t>Liquidação da NE nº 2025NE0001115 - Referente a aquisição de serviços gráficos para atender o Seminário "Emergência Climática na Amazônica: Diálogos para a cop30" , conforme NF-e n° 49961 e documentos no SEI 2025.011528.</t>
  </si>
  <si>
    <t>49961/2025</t>
  </si>
  <si>
    <t>1778/2025</t>
  </si>
  <si>
    <t>2025.011528</t>
  </si>
  <si>
    <t>C GALATI COMERCIO</t>
  </si>
  <si>
    <t>Liquidação da NE nº 2025NE0000877 - Ref. a  serviços graficos da confecção de 60 Canecas e 60 Botons, conforme NF-e n° 1083 e documentos no SEI 2025.011387.</t>
  </si>
  <si>
    <t>1083/2025</t>
  </si>
  <si>
    <t>1779/2025</t>
  </si>
  <si>
    <t>2025.011387</t>
  </si>
  <si>
    <t>STAR GREEN GERADORES LTDA</t>
  </si>
  <si>
    <t>Liquidação da NE nº 2024NE0001725 - Ref. a serviço de manutenção preventiva e corretiva em grupo gerador e fornecimento de diesel para grupo gerador(CA 005/2024 - MP/PGJ) ref a MAIO/2025 conforme NF-e n° 295 e documentos no SEI 2025.010792.</t>
  </si>
  <si>
    <t>295/2025</t>
  </si>
  <si>
    <t>1781/2025</t>
  </si>
  <si>
    <t>2025.010792</t>
  </si>
  <si>
    <t>GL SERVICOS DE MANUTENCAO LTDA</t>
  </si>
  <si>
    <t>Liquidação da NE nº 2025NE0000602 - Ref. ao serviço de fornecimento, instalação e remanejamento (desmontagem/montagem) de forro (PVC, mineral, metálico, gesso acartonado e gypclean) e parede divisória (eucatex e gesso acartonado) para atender às necessidades da Assessoria de Relações Públicas e Cerimonial, conf. NF-N° 26 e documentos no SEI 2025.011526."</t>
  </si>
  <si>
    <t>26/2025</t>
  </si>
  <si>
    <t>1784/2025</t>
  </si>
  <si>
    <t>2025.011526</t>
  </si>
  <si>
    <t>Liquidação da NE nº 2025NE0000617 - Ref. ao serviço de fornecimento, instalação e remanejamento (desmontagem/montagem) de forro (PVC, mineral, metálico, gesso acartonado e gypclean) e parede divisória (eucatex e gesso acartonado), para atender à demanda da 17ª Procuradoria de Justiça, conf. NF-N° 27 e documentos no SEI 2025.011527.</t>
  </si>
  <si>
    <t>27/2025</t>
  </si>
  <si>
    <t>1785/2025</t>
  </si>
  <si>
    <t>2025.011527</t>
  </si>
  <si>
    <t>FIOS TECNOLOGIA DA INFORMACAO LTDA</t>
  </si>
  <si>
    <t>Liquidação da NE nº 2025NE0000035 - Prestação de Serviço Telefônico Fixo Comutado – STFC e Serviço de Comunicação Multimídia - SCM (CA 008/2024 - MP/PGJ) referente a Abril/2025, conforme NFS-e n° 2333 e documentos no PI-SEI 2025.010333.</t>
  </si>
  <si>
    <t>2333/2025</t>
  </si>
  <si>
    <t>1786/2025</t>
  </si>
  <si>
    <t>2025.010333</t>
  </si>
  <si>
    <t>Liquidação da NE nº 2025NE0000035 Prestação de Serviço Telefônico Fixo Comutado – STFC e Serviço de Comunicação Multimídia - SCM (CA 008/2024 - MP/PGJ) referente a Abril/2025, conforme NFS-e n° 2334 e documentos no PI-SEI 2025.010333.</t>
  </si>
  <si>
    <t>2334/2025</t>
  </si>
  <si>
    <t>1787/2025</t>
  </si>
  <si>
    <t xml:space="preserve"> PRIME CONSULTORIA E ASSESSORIA EMPRESARIAL LTDA</t>
  </si>
  <si>
    <t>Liquidação da NE nº 2024NE0000369 	- Ref. ao Serviço de gerenciamento de frota - SERVIÇO (CA N° 007/2023-MP/PGJ) referente ABRIL/25, conforme a NF-e n° 2894700&amp;#8203; e documentos no PI-SEI 2025.010589."</t>
  </si>
  <si>
    <t>2894700/2025</t>
  </si>
  <si>
    <t>1788/2025</t>
  </si>
  <si>
    <t>2025.010589</t>
  </si>
  <si>
    <t>Liquidação da NE nº 2025NE0000041 - Ref. ao Serviço de gerenciamento de frota - CONSUMO (CA N° 007/2023-MP/PGJ) referente ABRIL/2025 , conforme a NF-e n° 2894701 e documentos no PI-SEI 2025.010589."</t>
  </si>
  <si>
    <t>2894701/2025</t>
  </si>
  <si>
    <t>1789/2025</t>
  </si>
  <si>
    <t>COMPANHIA DE SANEAMENTO DO AMAZONAS S/A</t>
  </si>
  <si>
    <t>Liquidação da NE nº 2024NE0000014 - Ref. fornecimento de água potável aos prédios das Promotorias de Justiça de Juruá conf. fatura 109180520255 (CA 006/2022-MPAM/PGJ) relativo a MAIO/2025 conf. documentos no PI-SEI 2025.012191.</t>
  </si>
  <si>
    <t>Fatura nº 109180520255</t>
  </si>
  <si>
    <t>1790/2025</t>
  </si>
  <si>
    <t>2025.012191</t>
  </si>
  <si>
    <t>Liquidação da NE nº 2024NE0000014 - Ref. fornecimento de água potável aos prédios das Promotorias de Justiça de Carauari conf. fatura 172460520254 (CA 006/2022-MPAM/PGJ) relativo a MAIO/2025 conf. documentos no PI-SEI 2025.012191.</t>
  </si>
  <si>
    <t>Fatura nº 172460520254</t>
  </si>
  <si>
    <t>1791/2025</t>
  </si>
  <si>
    <t>Liquidação da NE nº 2024NE0000014- Ref. fornecimento de água potável aos prédios das Promotorias de Justiça de Autazes conf. fatura 220980520252 (CA 006/2022-MPAM/PGJ) relativo a MAIO/2025 conf. documentos no PI-SEI 2025.012191.</t>
  </si>
  <si>
    <t xml:space="preserve"> Fatura nº 220980520252</t>
  </si>
  <si>
    <t>1792/2025</t>
  </si>
  <si>
    <t>Liquidação da NE nº 2024NE0000014 - Ref. fornecimento de água potável aos prédios das Promotorias de Justiça de Codajas conf. fatura 284870520251 (CA 006/2022-MPAM/PGJ) relativo a MAIO/2025 conf. documentos no PI-SEI 2025.012191.</t>
  </si>
  <si>
    <t xml:space="preserve"> Fatura nº 284870520251</t>
  </si>
  <si>
    <t>1793/2025</t>
  </si>
  <si>
    <t>Liquidação da NE nº 2025NE0000057 - Ref. fornecimento de água potável aos prédios das Promotorias de Justiça de Codajas conf. fatura 284870520251 (CA 006/2022-MPAM/PGJ) relativo a MAIO/2025 conf. documentos no PI-SEI 2025.012191.</t>
  </si>
  <si>
    <t>1794/2025</t>
  </si>
  <si>
    <t>Liquidação da NE nº 2025NE0000511 - Ref. fornecimento de água potável aos prédios das Promotorias de Justiça de Careiro da Várzea conf. fatura 647040420257 (CA 006/2022-MPAM/PGJ) relativo a MAIO/2025 conf. documentos no PI-SEI 2025.012191.</t>
  </si>
  <si>
    <t>Fatura nº 647040420254</t>
  </si>
  <si>
    <t>1795/2025</t>
  </si>
  <si>
    <t>Liquidação da NE nº 2025NE0000057 - Ref. fornecimento de água potável aos prédios das Promotorias de Justiça de Tabatinga conf. fatura 049430520251 (CA 006/2022-MPAM/PGJ) relativo a MAIO/2025 conf. documentos no PI-SEI 2025.012191.</t>
  </si>
  <si>
    <t xml:space="preserve">Fatura nº 049430520251 </t>
  </si>
  <si>
    <t>1796/2025</t>
  </si>
  <si>
    <t>G REFRIGERAÇAO COM E SERV DE REFRIGERAÇAO LTDA  ME</t>
  </si>
  <si>
    <t>Liquidação da NE nº 2025NE0000898 - Ref. serv. manutenção preventiva e corretiva no sistema de refrigeração (CA 025/2022 MP/PGJ  3º TA) relativo a MAIO/2025 conforme NFS-nº 3230 e documentos no SEI 2025.012052.</t>
  </si>
  <si>
    <t>3230/2025</t>
  </si>
  <si>
    <t>1827/2025</t>
  </si>
  <si>
    <t>2025.012052</t>
  </si>
  <si>
    <t>Liquidação da NE nº 2025NE0000051 - Ref. aos serviços prestados de abastecimento de água e esgotamento sanitário (CA 006/2023 - MP/PGJ) relativo a FEVEREIRO/2025, conforme Fatura nº 635198/2025 e documentos no SEI 2025.011031.</t>
  </si>
  <si>
    <t>Fatura nº 635198/2025</t>
  </si>
  <si>
    <t>1830/2025</t>
  </si>
  <si>
    <t>2025.011031</t>
  </si>
  <si>
    <t>Liquidação da NE nº 2025NE0000615 - Ref. aos serviços prestados de abastecimento de água e esgotamento sanitário (CA 006/2023 - MP/PGJ) relativo a FEVEREIRO/2025, conforme Fatura nº 635198/2025 e documentos no SEI 2025.011031.</t>
  </si>
  <si>
    <t>1831/2025</t>
  </si>
  <si>
    <t>Liquidação da NE nº 2025NE0000918- Ref. aos serviços prestados de abastecimento de água e esgotamento sanitário (CA 006/2023 - MP/PGJ) relativo a FEVEREIRO/2025, conforme Fatura nº 635198/2025 e documentos no SEI 2025.011031.</t>
  </si>
  <si>
    <t>1832/2025</t>
  </si>
  <si>
    <t>VR BENEFICIOS E SERVICOS DE PROCESSAMENTO S.A</t>
  </si>
  <si>
    <t>Liquidação da NE nº 2025NE0001210 - Ref. a prestação de serviço do sistema informatizado de registro e controle de ponto eletrônico, em ambiente web, para a Procuradoria-Geral de Justiça (CA 008/2025 - MP/PGJ - 1ºT.A.). NF-n° 24555, competência de MAIO/ 25 e demais documentos no SEI 2025.011793.</t>
  </si>
  <si>
    <t>24555/2025</t>
  </si>
  <si>
    <t>1849/2025</t>
  </si>
  <si>
    <t>2025.011793</t>
  </si>
  <si>
    <t>XAVIER SERVICOS E MANUTENCAO LTDA</t>
  </si>
  <si>
    <t>Liquidação da NE nº 2025NE0000658 - Prestação de serviços de fornecimento, instalação e remanejamento (desmontagem/montagem) de forro (PVC, mineral, metálico, gesso acartonado e gypclean) e parede divisória (eucatex e gesso acartonado) para atender à demanda da 17ª Procuradoria de Justiça e para atender às necessidades de ajuste no layout da sala do NGE/CAOCRIMO conf.  NFS 1350 e SEI 2025.011895.</t>
  </si>
  <si>
    <t>1350/2025</t>
  </si>
  <si>
    <t>1856/2025</t>
  </si>
  <si>
    <t>2025.011895</t>
  </si>
  <si>
    <t>Liquidação da NE nº 2025NE0000620 - Prestação de serviços de fornecimento, instalação e remanejamento (desmontagem/montagem) de forro (PVC, mineral, metálico, gesso acartonado e gypclean) e parede divisória (eucatex e gesso acartonado) para atender à demanda da 17ª Procuradoria de Justiça e para atender às necessidades de ajuste no layout da sala do NGE/CAOCRIMO conf.  NFS 1349 e SEI 2025.011895.</t>
  </si>
  <si>
    <t>1349/2025</t>
  </si>
  <si>
    <t>1857/2025</t>
  </si>
  <si>
    <t xml:space="preserve"> JF ENGENHARIA E SERVICOS ESPECIALIZADOS LTDA</t>
  </si>
  <si>
    <t>Liquidação da NE nº 2025NE0000528 - Ref. serviço de limpeza e conservação nas instalações da PGJ/AM (CA 010/2020-MP/PGJ) relativo a MAIO/2025, conforme NFS-nº 7842 e documentos no SEI 2025.012151.</t>
  </si>
  <si>
    <t>7842/2025</t>
  </si>
  <si>
    <t>1862/2025</t>
  </si>
  <si>
    <t>2025.012151</t>
  </si>
  <si>
    <t>JF ENGENHARIA E SERVICOS ESPECIALIZADOS LTDA</t>
  </si>
  <si>
    <t>Liquidação da NE nº 2025NE0000884 - Ref. serviço de limpeza e conservação nas instalações da PGJ/AM (CA 010/2020-MP/PGJ) relativo a MAIO/2025, conforme NFS-nº 7842 e documentos no SEI 2025.012151.</t>
  </si>
  <si>
    <t>1863/2025</t>
  </si>
  <si>
    <t>Liquidação da NE nº 2025NE0001017 -Referente a aquisição de serviços gráficos para atender à realização do Lançamento do Projeto “Sementes do Futuro”, conforme NF-e n° 49960 e documentos no SEI 2025.011235.</t>
  </si>
  <si>
    <t>49960/2025</t>
  </si>
  <si>
    <t>1864/2025</t>
  </si>
  <si>
    <t>2025.011235</t>
  </si>
  <si>
    <t xml:space="preserve"> LINK CARD ADMINISTRADORA DE BENEFICIOS EIRELI EPP</t>
  </si>
  <si>
    <t>Liquidação da NE nº 2025NE0000033 - Ref. prestação do serviços de abastecimentos (CA 001/2024-MP/PGJ), ref. a MAIO/2025 conforme NFS-e n° 48927 e documentos no PI-SEI 2025.012285.</t>
  </si>
  <si>
    <t>48927/2025</t>
  </si>
  <si>
    <t>1867/2025</t>
  </si>
  <si>
    <t>2025.012285</t>
  </si>
  <si>
    <t xml:space="preserve"> PRODAM PROCESSAMENTO DE DADOS AMAZONAS S A</t>
  </si>
  <si>
    <t>Liquidação da NE nº 2025NE0000888 - Ref. serviço de execução do Sistema AJURI (CA 012/2021 - MP/PGJ - 3ºT.A.), referente ao mês de MAIO/2025, conforme NF-nº 55144 e documentos no SEI 2025.012633.</t>
  </si>
  <si>
    <t>55144/2025</t>
  </si>
  <si>
    <t>1869/2025</t>
  </si>
  <si>
    <t>2025.012633</t>
  </si>
  <si>
    <t>Liquidação da NE nº 2025NE0000832- Prestação de serviços de manutenção preventiva e corretiva de elevadores (CA 015/2023 - MP/PGJ) referente a MAIO/2025, conforme NF- n° 40959 e documentos no SEI 2025.012421.</t>
  </si>
  <si>
    <t>40959/2025</t>
  </si>
  <si>
    <t>1870/2025</t>
  </si>
  <si>
    <t>2025.012421</t>
  </si>
  <si>
    <t>ALFAMA COM E SERVIÇOS LTDA</t>
  </si>
  <si>
    <t>Liquidação da NE nº 2025NE0000897 - Ref. prestação dos serviços continuados de desinsetização, desratização, descupinização e desalojamento, relativo a MAIO/2025 conforme NF-e n° 4343 e documentos no SEI 2025.012192.</t>
  </si>
  <si>
    <t>4343/2025</t>
  </si>
  <si>
    <t>1871/2025</t>
  </si>
  <si>
    <t>2025.012192</t>
  </si>
  <si>
    <t>POSITIVO INFORMATICA LTDA</t>
  </si>
  <si>
    <t>Liquidação da NE nº 2025NE0000702 - Serviços de manutenção corretiva, através da extensão da garantia de 270 computadores tipo POSITIVO MASTER D6200 (CA 010/2025 - MP/PGJ) conforme NF- n° 112847 e documentos no SEI 2025.010777.</t>
  </si>
  <si>
    <t>112847/2025</t>
  </si>
  <si>
    <t>1872/2025</t>
  </si>
  <si>
    <t>2025.010777</t>
  </si>
  <si>
    <t>SENCINET BRASIL SERVICOS DE TELECOMUNICACOES LTDA</t>
  </si>
  <si>
    <t>Liquidação da NE nº 2024NE0000052 - Referente Parcela Prest. Serviços de Comunicação de Dados e Parc. Serviços de Valor Adicionad (CA 013/2021-MP/PGJ - 2ª TA) referente ao Novembro/2024 conforme NFS-e n° 10412  e demais documentos no PI-SEI 2024.028876.</t>
  </si>
  <si>
    <t>10412/2025</t>
  </si>
  <si>
    <t>1880/2025</t>
  </si>
  <si>
    <t>2024.028876</t>
  </si>
  <si>
    <t>Liquidação da NE nº 2024NE0000052 - Referente Parcela Prest. Serviços de Comunicação de Dados e Parc. Serviços de Valor Adicionad (CA 013/2021-MP/PGJ - 2ª TA) referente ao Novembro/2024 conforme NFS-e n° 14818  e demais documentos no PI-SEI 2024.028876.</t>
  </si>
  <si>
    <t>14818/2025</t>
  </si>
  <si>
    <t>1881/2025</t>
  </si>
  <si>
    <t>EYES NWHERE SISTEMAS INTELIGENTES DE IMAGEM LTDA</t>
  </si>
  <si>
    <t>Liquidação da NE nº 2025NE0000900 - Ref. a serviço de acesso dedicado a internet (Anti-DDoS) (033/2021-MP/PGJ - 3ºT.A.) no mês de MAIO/2025, conforme NF-nº 1906 e demais documentos no SEI 2025.012047.</t>
  </si>
  <si>
    <t>1906/2025</t>
  </si>
  <si>
    <t>1883/2025</t>
  </si>
  <si>
    <t>2025.012047</t>
  </si>
  <si>
    <t>EMPRESA BRASILEIRA DE CORREIOS E TELEGRAFOS</t>
  </si>
  <si>
    <t>Liquidação da NE nº 2025NE0000067 - Ref. serviços e venda de produtos postais (CA 035/2021/MP/PGJ) conforme Fatura nº 79528 e documentos no SEI 2025.012630.</t>
  </si>
  <si>
    <t>79528/2025</t>
  </si>
  <si>
    <t>1910/2025</t>
  </si>
  <si>
    <t>2025.012630</t>
  </si>
  <si>
    <t>2KS AGENCIA DIGITAL PUBLICIDADE LTDA</t>
  </si>
  <si>
    <t>Liquidação da NE nº 2025NE0000880 - Ref. a Prestação de serviços de clipping digital e mailing (CA 019/2024 - MP/PGJ) referente ao período de 26/04/2025 à 26/05/2025, conforme NF n° 656 e demais documentos no SEI 2025.011384.</t>
  </si>
  <si>
    <t>656/2025</t>
  </si>
  <si>
    <t>1917/2025</t>
  </si>
  <si>
    <t/>
  </si>
  <si>
    <t>2025.011384</t>
  </si>
  <si>
    <t>GIBBOR PUBLICIDADE E PUBLICACOES DE EDITAIS LTDA</t>
  </si>
  <si>
    <t>Liquidação da NE nº 2025NE0000017 - Prestação de serviços de publicação de atos oficiais e notas de interesse público desta Procuradoria-Geral de Justiça/Ministério Público do Estado do Amazonas em jornal diário de grande circulação no Estado do Amazonas, referente aos serviços prestados no período de MAIO/2025, descritos na NF nº 26347 e demais documentos no SEI 2025.010596.</t>
  </si>
  <si>
    <t>26347/2025</t>
  </si>
  <si>
    <t>1918/2025</t>
  </si>
  <si>
    <t>2025.010596</t>
  </si>
  <si>
    <t>AMAZONAS ENERGIA S.A</t>
  </si>
  <si>
    <t>Liquidação da NE nº 2025NE0000025 - Ref. serviço de fornecimento de energia elétrica nas  unidades consumidoras da Procuradoria-Geral de Justiça do Estado do Amazonas (CA 027/2024-MP/PGJ) relativo a MAIO/2025, conforme Fatura nº 869937.05/2025.01&amp;#8203; e documentos no SEI 2025.012572.</t>
  </si>
  <si>
    <t>Fatura nº 86993705202501</t>
  </si>
  <si>
    <t>1919/2025</t>
  </si>
  <si>
    <t>2025.012572</t>
  </si>
  <si>
    <t>Liquidação da NE nº 2025NE0001016 - Ref. a  serviços graficos da confecção de 100 Canecas , conforme NF-e n° 1086 e documentos no SEI 2025.011505.</t>
  </si>
  <si>
    <t>1086/2025</t>
  </si>
  <si>
    <t>1920/2025</t>
  </si>
  <si>
    <t>2025.011505</t>
  </si>
  <si>
    <t>SOFTPLAN PLANEJAMENTO E SISTEMAS LTDA</t>
  </si>
  <si>
    <t>Liquidação da NE nº 2025NE0000004 - Ref. prestação de serviços sobre Infraestrutura, competencia: ABRIL/2025 (CA 019/2021 - MP/PGJ) conforme NFS-nº 831267 e documentos no SEI 2025.011894.</t>
  </si>
  <si>
    <t>831267/2025</t>
  </si>
  <si>
    <t>1925/2025</t>
  </si>
  <si>
    <t>2025.011894</t>
  </si>
  <si>
    <t>Liquidação da NE nº 2025NE0000633 - Ref. serviço de suporte de primeiro nível (CA 019/2021 - MP/PGJ), referente a ABRIL/2025, conforme NFS-nº 831266 e documentos no SEI 2025.011893.</t>
  </si>
  <si>
    <t>831266/2025</t>
  </si>
  <si>
    <t>1926/2025</t>
  </si>
  <si>
    <t>2025.011893</t>
  </si>
  <si>
    <t>Liquidação da NE nº 2025NE0000003 - Ref. serviço de suporte de primeiro nível (CA 019/2021 - MP/PGJ), referente a ABRIL/2025, conforme NFS-nº 831266 e documentos no SEI 2025.011893.</t>
  </si>
  <si>
    <t>1927/2025</t>
  </si>
  <si>
    <t>Liquidação da NE nº 2025NE0000003 - Ref. a prestação de serviço de sustentação Sistema de Automação da Justiça - SAJ/MP (CA 019/2021 - MP/PGJ) relativo a ABRIL/2025, conforme NFS-nº 831264 e documentos no SEI 2025.011892.</t>
  </si>
  <si>
    <t>831264/2025</t>
  </si>
  <si>
    <t>1928/2025</t>
  </si>
  <si>
    <t>2025.011892</t>
  </si>
  <si>
    <t>Liquidação da NE nº 2025NE0000003 - Ref. a prestação de Prestação de Serviço de Garantia de Evolução Tecnológica e Funcional - GETF (CA 019/2021 - MP/PGJ) relativo a ABRIL/25, conforme NFS-nº 831265 e documentos no SEI 2025.011896.</t>
  </si>
  <si>
    <t>831265/2025</t>
  </si>
  <si>
    <t>1929/2025</t>
  </si>
  <si>
    <t>2025.011896</t>
  </si>
  <si>
    <t>PRODAM PROCESSAMENTO DE DADOS AMAZONAS S A</t>
  </si>
  <si>
    <t>Liquidação da NE nº 2025NE0000233 - Ref. serviço execução de Sistema Prodam RH (CA 002/2025– MP/PGJ), referente ao mês de MAIO/2025, conforme NFS-nº 55145 e documentos no SEI 2025.012592.</t>
  </si>
  <si>
    <t>55145/2025</t>
  </si>
  <si>
    <t>1930/2025</t>
  </si>
  <si>
    <t>2025.012592</t>
  </si>
  <si>
    <t>B. M. J. COMERCIAL E SERVICOS LTDA</t>
  </si>
  <si>
    <t>Liquidação da NE nº 2025NE0000020 - Referente ao fornecimento de 296 litros de combustível (CA N° 021/2023 MP/PGJ) referente a ABRIL/2025 conforme NFS-e nº 572 e documentos no PI-SEI 2025.009708.</t>
  </si>
  <si>
    <t>572/2025</t>
  </si>
  <si>
    <t>1931/2025</t>
  </si>
  <si>
    <t>2025.009708</t>
  </si>
  <si>
    <t>Liquidação da NE nº 2025NE0000891 - Referente ao fornecimento de 296 litros de combustível (CA N° 021/2023 MP/PGJ) referente a ABRIL/2025 conforme NFS-e nº 572 e documentos no PI-SEI 2025.009708.</t>
  </si>
  <si>
    <t>1932/2025</t>
  </si>
  <si>
    <t xml:space="preserve"> AMAZONAS ENERGIA S.A</t>
  </si>
  <si>
    <t>Liquidação da NE nº 2025NE0000049 - Ref. serviço de fornecimento de energia elétrica dos Prédios Sede, Anexo Administrativo e Unidade da Belo Horizonte (CA 004/2024-MP/PGJ) relativo a MAIO/2025, conforme Fatura nº 869937.05/2025.00&amp;#8203; e documentos no SEI 2025.012571.</t>
  </si>
  <si>
    <t>Fatura nº  86993705202500</t>
  </si>
  <si>
    <t>1943/2025</t>
  </si>
  <si>
    <t>2025.012571</t>
  </si>
  <si>
    <t>Liquidação da NE nº 2025NE0000047 - Ref. serviço de fornecimento de energia elétrica dos Prédios Sede, Anexo Administrativo e Unidade da Belo Horizonte (CA 004/2024-MP/PGJ) relativo a MAIO/2025, conforme Fatura nº 869937.05/2025.00&amp;#8203; e documentos no SEI 2025.012571.</t>
  </si>
  <si>
    <t>Fatura nº 86993705202500</t>
  </si>
  <si>
    <t>1944/2025</t>
  </si>
  <si>
    <t>Liquidação da NE nº 2025NE0000919 - Ref. serviço de fornecimento de energia elétrica dos Prédios Sede, Anexo Administrativo e Unidade da Belo Horizonte (CA 004/2024-MP/PGJ) relativo a MAIO/2025, conforme Fatura nº 869937.05/2025.00&amp;#8203; e documentos no SEI 2025.012571.</t>
  </si>
  <si>
    <t>1945/2025</t>
  </si>
  <si>
    <t xml:space="preserve"> QUALY NUTRI SERVICOS DE ALIMENTACAO LTDA</t>
  </si>
  <si>
    <t>Liquidação da NE nº 2025NE0001223 - Ref. ao serviço de bufê para o fornecimento de 40 unidades de coffee break, para atender à demanda da edição do MPAM Acolhe, sob o tema "A atuação do Ministério Público na promoção e defesa dos direitos da população LGBTQIA+", no dia 17 de junho de 2025, conf. NF-N° 739 e documentos no SEI 2025.013532.</t>
  </si>
  <si>
    <t>739/2025</t>
  </si>
  <si>
    <t>1985/2025</t>
  </si>
  <si>
    <t>2025.013532</t>
  </si>
  <si>
    <t>Liquidação da NE nº 2025NE0001224 - Ref. ao serviço dde buffet com capacidade para atendimento ao evento "Oficina para facilitadores de grupos reflexivos de gênero para homens autores de violência doméstica e familiar contra a mulher", incluindo montagem e serviço, conf. NF-N° 738 e documentos no SEI 2025.013531.</t>
  </si>
  <si>
    <t>738/2025</t>
  </si>
  <si>
    <t>1986/2025</t>
  </si>
  <si>
    <t>2025.013531</t>
  </si>
  <si>
    <t xml:space="preserve"> MBM SEGURADORA S.A.</t>
  </si>
  <si>
    <t>Liquidação da NE nº 2024NE0001228 - Ref. serviço de seguro coletivo contra acidentes pessoais para Estagiários da PGJ/MPAM no período 10/05/25 à 09/06/25 (CA 007/2024 - MP/PGJ) conforme Fatura n° 006/2025 e documentos no PI-SEI 2025.013716.</t>
  </si>
  <si>
    <t>Fatura nº 006/2025</t>
  </si>
  <si>
    <t>2010/2025</t>
  </si>
  <si>
    <t>2025.013716</t>
  </si>
  <si>
    <t xml:space="preserve"> MAPFRE SEGUROS GERAIS S/A</t>
  </si>
  <si>
    <t>Liquidação da NE nº 2025NE0001009 - Prestação do serviço de seguro da frota de veículos (inclusão de 05 veículos novos), por 12 (doze) meses a contar de 24.03.2025, de acordo com o Termo Aditivo nº 3 do Contrato Administrativo n.º 010/2023 – MP/PGJ e demais documentos no PI-SEI 2025.012656.</t>
  </si>
  <si>
    <t>RECIBO DE APÓLICE DE SEGUROS Nº 2143000133531</t>
  </si>
  <si>
    <t>2011/2025</t>
  </si>
  <si>
    <t>2025.012656</t>
  </si>
  <si>
    <t xml:space="preserve"> CERRADO VIAGENS LTDA</t>
  </si>
  <si>
    <t>Liquidação da NE nº 2025NE0000016 - Serviço de emissão, reserva e remarcação de bilhetes para voos nacionais e internacionais (C.A. N° 019/2023 - MP/PGJ) ref. MAIO/2025, conf. Fatura 12510 e SEI 2025.012319.</t>
  </si>
  <si>
    <t>Fatura nº 12510/2025</t>
  </si>
  <si>
    <t>2023/2025</t>
  </si>
  <si>
    <t>2025.012319</t>
  </si>
  <si>
    <t>Liquidação da NE nº 2025NE0000016 - Serviço de emissão, reserva e remarcação de bilhetes para voos nacionais e internacionais (C.A. N° 019/2023 - MP/PGJ) ref. MAIO/2025, conf. Fatura 12511 e SEI 2025.012319.</t>
  </si>
  <si>
    <t>Fatura nº 12511/2025</t>
  </si>
  <si>
    <t>2024/2025</t>
  </si>
  <si>
    <t>Liquidação da NE nº 2025NE0000886 - Serviço de emissão, reserva e remarcação de bilhetes para voos nacionais e internacionais (C.A. N° 019/2023 - MP/PGJ) ref. MAIO/2025, conf. Fatura 12511 e SEI 2025.012319.</t>
  </si>
  <si>
    <t>2025/2025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</si>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</sst>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6" formatCode="[$-416]d/m/yyyy"/>
    <numFmt numFmtId="167" formatCode="_-&quot;R$ &quot;* #,##0.00_-;&quot;-R$ &quot;* #,##0.00_-;_-&quot;R$ &quot;* \-??_-;_-@_-"/>
    <numFmt numFmtId="168" formatCode="&quot;R$&quot;\ #,##0.00"/>
  </numFmts>
  <fonts count="1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10" fillId="0" borderId="0" applyBorder="0" applyProtection="0"/>
    <xf numFmtId="0" fontId="3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left"/>
    </xf>
    <xf numFmtId="0" fontId="6" fillId="0" borderId="1" xfId="3" applyFont="1" applyBorder="1" applyAlignment="1">
      <alignment horizontal="left"/>
    </xf>
    <xf numFmtId="0" fontId="8" fillId="2" borderId="2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2" applyBorder="1" applyAlignment="1" applyProtection="1">
      <alignment vertical="center" wrapText="1"/>
    </xf>
    <xf numFmtId="0" fontId="10" fillId="0" borderId="2" xfId="2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167" fontId="9" fillId="0" borderId="2" xfId="1" applyFont="1" applyBorder="1" applyAlignment="1" applyProtection="1">
      <alignment vertical="center"/>
    </xf>
    <xf numFmtId="166" fontId="9" fillId="0" borderId="2" xfId="0" applyNumberFormat="1" applyFont="1" applyBorder="1" applyAlignment="1">
      <alignment horizontal="center" vertical="center" wrapText="1"/>
    </xf>
    <xf numFmtId="0" fontId="2" fillId="0" borderId="0" xfId="0" applyFont="1"/>
    <xf numFmtId="0" fontId="10" fillId="0" borderId="2" xfId="2" applyBorder="1" applyAlignment="1">
      <alignment vertical="center" wrapText="1"/>
    </xf>
    <xf numFmtId="168" fontId="9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2" fontId="9" fillId="0" borderId="2" xfId="0" applyNumberFormat="1" applyFont="1" applyBorder="1" applyAlignment="1">
      <alignment horizontal="center" vertical="center"/>
    </xf>
    <xf numFmtId="49" fontId="9" fillId="0" borderId="2" xfId="0" quotePrefix="1" applyNumberFormat="1" applyFont="1" applyBorder="1" applyAlignment="1">
      <alignment horizontal="center" vertical="center"/>
    </xf>
    <xf numFmtId="167" fontId="9" fillId="0" borderId="2" xfId="1" applyFont="1" applyBorder="1" applyAlignment="1" applyProtection="1">
      <alignment vertical="center" wrapText="1"/>
    </xf>
    <xf numFmtId="43" fontId="2" fillId="0" borderId="0" xfId="0" applyNumberFormat="1" applyFont="1"/>
    <xf numFmtId="4" fontId="2" fillId="0" borderId="0" xfId="0" applyNumberFormat="1" applyFont="1"/>
    <xf numFmtId="0" fontId="2" fillId="0" borderId="0" xfId="0" applyFont="1" applyAlignment="1">
      <alignment vertical="center" wrapText="1"/>
    </xf>
    <xf numFmtId="0" fontId="10" fillId="0" borderId="2" xfId="2" applyBorder="1" applyAlignment="1">
      <alignment wrapText="1"/>
    </xf>
    <xf numFmtId="0" fontId="2" fillId="0" borderId="2" xfId="0" applyFont="1" applyBorder="1" applyAlignment="1">
      <alignment vertical="center" wrapText="1"/>
    </xf>
    <xf numFmtId="2" fontId="9" fillId="0" borderId="2" xfId="0" quotePrefix="1" applyNumberFormat="1" applyFont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">
    <cellStyle name="Hiperlink" xfId="2" builtinId="8"/>
    <cellStyle name="Moeda" xfId="1" builtinId="4"/>
    <cellStyle name="Normal" xfId="0" builtinId="0"/>
    <cellStyle name="Normal 2" xfId="3" xr:uid="{55148A18-2DD2-490D-8F76-B158BA64F5EA}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2422C16A-67F4-4ADD-865F-B02CEAEF74A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4228539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peam.sharepoint.com/sites/DOF/Shared%20Documents/General/DOF/ANO%202025/TRANSPAR&#202;NCIA/1-%20ORDEM%20CRONOL&#211;GICA%20DE%20PAGAMENTO/06.Junho/6.ORDEM_CRONOL&#211;GICA_%20DE_%20PAGAMENTOS_JUNHO.xlsx" TargetMode="External"/><Relationship Id="rId1" Type="http://schemas.openxmlformats.org/officeDocument/2006/relationships/externalLinkPath" Target="6.ORDEM_CRONOL&#211;GICA_%20DE_%20PAGAMENTOS_JUN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JUNHO/2025</v>
          </cell>
        </row>
        <row r="30">
          <cell r="A30" t="str">
            <v>Data da última atualização: 01/07/2025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pam.mp.br/images/FATURA_172460520254_2025_COSAMA_CARAUARI_ecfb6.pdf" TargetMode="External"/><Relationship Id="rId117" Type="http://schemas.openxmlformats.org/officeDocument/2006/relationships/hyperlink" Target="https://www.mpam.mp.br/images/CT_18-2023_-MP-PGJ_367f2.pdf" TargetMode="External"/><Relationship Id="rId21" Type="http://schemas.openxmlformats.org/officeDocument/2006/relationships/hyperlink" Target="https://www.mpam.mp.br/images/NFS_2333_2025_FIOS_57b58.pdf" TargetMode="External"/><Relationship Id="rId42" Type="http://schemas.openxmlformats.org/officeDocument/2006/relationships/hyperlink" Target="https://www.mpam.mp.br/images/NFS_48927_2025_LINK_CARD_ad689.pdf" TargetMode="External"/><Relationship Id="rId47" Type="http://schemas.openxmlformats.org/officeDocument/2006/relationships/hyperlink" Target="https://www.mpam.mp.br/images/NFS_1906_2025_EYES_1ab35.pdf" TargetMode="External"/><Relationship Id="rId63" Type="http://schemas.openxmlformats.org/officeDocument/2006/relationships/hyperlink" Target="https://www.mpam.mp.br/images/FATURA_869937_05_2025_00_AMAZONAS_ENERGIA_69613.pdf" TargetMode="External"/><Relationship Id="rId68" Type="http://schemas.openxmlformats.org/officeDocument/2006/relationships/hyperlink" Target="https://www.mpam.mp.br/images/FATURA_12510_2025_CERRADO_8a606.pdf" TargetMode="External"/><Relationship Id="rId84" Type="http://schemas.openxmlformats.org/officeDocument/2006/relationships/hyperlink" Target="https://www.mpam.mp.br/images/CT_07-2023_-_MP-PGJ_fb5b5.pdf" TargetMode="External"/><Relationship Id="rId89" Type="http://schemas.openxmlformats.org/officeDocument/2006/relationships/hyperlink" Target="https://www.mpam.mp.br/images/CCT_06-2022_-_MP-PGJ_b19f3.pdf" TargetMode="External"/><Relationship Id="rId112" Type="http://schemas.openxmlformats.org/officeDocument/2006/relationships/hyperlink" Target="https://www.mpam.mp.br/images/CT_27-2024_-_MP-PGJ_e0a09.pdf" TargetMode="External"/><Relationship Id="rId16" Type="http://schemas.openxmlformats.org/officeDocument/2006/relationships/hyperlink" Target="https://www.mpam.mp.br/images/NF_49961_2025_LATINO_8dd91.pdf" TargetMode="External"/><Relationship Id="rId107" Type="http://schemas.openxmlformats.org/officeDocument/2006/relationships/hyperlink" Target="https://www.mpam.mp.br/images/CT_19-2023_-_MP-PGJ_9ff27.pdf" TargetMode="External"/><Relationship Id="rId11" Type="http://schemas.openxmlformats.org/officeDocument/2006/relationships/hyperlink" Target="https://www.mpam.mp.br/images/NFS_40506_2025_M%C3%93DULO_50a1e.pdf" TargetMode="External"/><Relationship Id="rId32" Type="http://schemas.openxmlformats.org/officeDocument/2006/relationships/hyperlink" Target="https://www.mpam.mp.br/images/NFS_3230_2025_G_REFRIGERA%C3%87%C3%83O_92525.pdf" TargetMode="External"/><Relationship Id="rId37" Type="http://schemas.openxmlformats.org/officeDocument/2006/relationships/hyperlink" Target="https://www.mpam.mp.br/images/NFS_1350_2025_XAVIER_0a124.pdf" TargetMode="External"/><Relationship Id="rId53" Type="http://schemas.openxmlformats.org/officeDocument/2006/relationships/hyperlink" Target="https://www.mpam.mp.br/images/NFS_831267_2025_SOFTPLAN_bd3d2.pdf" TargetMode="External"/><Relationship Id="rId58" Type="http://schemas.openxmlformats.org/officeDocument/2006/relationships/hyperlink" Target="https://www.mpam.mp.br/images/NFS_55145_2025_PRODAM_88ea0.pdf" TargetMode="External"/><Relationship Id="rId74" Type="http://schemas.openxmlformats.org/officeDocument/2006/relationships/hyperlink" Target="https://www.mpam.mp.br/images/Contratos/2022/Carta_Contrato/CC_05-2022_MP_-_PGJ_596f4.pdf" TargetMode="External"/><Relationship Id="rId79" Type="http://schemas.openxmlformats.org/officeDocument/2006/relationships/hyperlink" Target="https://www.mpam.mp.br/images/Carta_Contrato_n%C2%BA_07-PGJ_-_MP-PGJ_7e36e.pdf" TargetMode="External"/><Relationship Id="rId102" Type="http://schemas.openxmlformats.org/officeDocument/2006/relationships/hyperlink" Target="https://www.mpam.mp.br/images/CT_24-2023_-_MP-PGJ_933fa.pdf" TargetMode="External"/><Relationship Id="rId123" Type="http://schemas.openxmlformats.org/officeDocument/2006/relationships/hyperlink" Target="https://www.mpam.mp.br/images/CT_n.%C2%BA_002-2025_-_MP-PGJ_aed9a.pdf" TargetMode="External"/><Relationship Id="rId5" Type="http://schemas.openxmlformats.org/officeDocument/2006/relationships/hyperlink" Target="https://www.mpam.mp.br/images/NFS_6655_2025_PIRONTI_f2290.pdf" TargetMode="External"/><Relationship Id="rId90" Type="http://schemas.openxmlformats.org/officeDocument/2006/relationships/hyperlink" Target="https://www.mpam.mp.br/images/CCT_06-2022_-_MP-PGJ_b19f3.pdf" TargetMode="External"/><Relationship Id="rId95" Type="http://schemas.openxmlformats.org/officeDocument/2006/relationships/hyperlink" Target="https://www.mpam.mp.br/images/Contratos/2023/Carta_Contrato/CCT_n%C2%BA_06-MP-PGJ_2a292.pdf" TargetMode="External"/><Relationship Id="rId22" Type="http://schemas.openxmlformats.org/officeDocument/2006/relationships/hyperlink" Target="https://www.mpam.mp.br/images/NFS_2334_2025_FIOS_ca536.pdf" TargetMode="External"/><Relationship Id="rId27" Type="http://schemas.openxmlformats.org/officeDocument/2006/relationships/hyperlink" Target="https://www.mpam.mp.br/images/FATURA_220980520252_2025_COSAMA_AUTAZES_0aa4f.pdf" TargetMode="External"/><Relationship Id="rId43" Type="http://schemas.openxmlformats.org/officeDocument/2006/relationships/hyperlink" Target="https://www.mpam.mp.br/images/NFS_55144_2025_PRODAM_f3e84.pdf" TargetMode="External"/><Relationship Id="rId48" Type="http://schemas.openxmlformats.org/officeDocument/2006/relationships/hyperlink" Target="https://www.mpam.mp.br/images/FATURA_79528_2025_CORREIOS_40110.pdf" TargetMode="External"/><Relationship Id="rId64" Type="http://schemas.openxmlformats.org/officeDocument/2006/relationships/hyperlink" Target="https://www.mpam.mp.br/images/NF_739_2025_QUALY_69d84.pdf" TargetMode="External"/><Relationship Id="rId69" Type="http://schemas.openxmlformats.org/officeDocument/2006/relationships/hyperlink" Target="https://www.mpam.mp.br/images/FATURA_12511_2025_CERRADO_0f0de.pdf" TargetMode="External"/><Relationship Id="rId113" Type="http://schemas.openxmlformats.org/officeDocument/2006/relationships/hyperlink" Target="https://www.mpam.mp.br/images/CT_04-2024_-_MP-PGJ_9c22c.pdf" TargetMode="External"/><Relationship Id="rId118" Type="http://schemas.openxmlformats.org/officeDocument/2006/relationships/hyperlink" Target="https://www.mpam.mp.br/images/CT_n_019-2021-MP-PGJ_60243.pdf" TargetMode="External"/><Relationship Id="rId80" Type="http://schemas.openxmlformats.org/officeDocument/2006/relationships/hyperlink" Target="https://www.mpam.mp.br/images/CCT_n%C2%BA_07-2024-MP-PGJ_2d3d7.pdf" TargetMode="External"/><Relationship Id="rId85" Type="http://schemas.openxmlformats.org/officeDocument/2006/relationships/hyperlink" Target="https://www.mpam.mp.br/images/CT_07-2023_-_MP-PGJ_fb5b5.pdf" TargetMode="External"/><Relationship Id="rId12" Type="http://schemas.openxmlformats.org/officeDocument/2006/relationships/hyperlink" Target="https://www.mpam.mp.br/images/NFS_30484_2025_MAPDATA_11f86.pdf" TargetMode="External"/><Relationship Id="rId17" Type="http://schemas.openxmlformats.org/officeDocument/2006/relationships/hyperlink" Target="https://www.mpam.mp.br/images/NFS_1083_2025_C_GALATI_97b06.pdf" TargetMode="External"/><Relationship Id="rId33" Type="http://schemas.openxmlformats.org/officeDocument/2006/relationships/hyperlink" Target="https://www.mpam.mp.br/images/FATURA_635198_2025_MANAUS_AMBIENTAL_aa9df.pdf" TargetMode="External"/><Relationship Id="rId38" Type="http://schemas.openxmlformats.org/officeDocument/2006/relationships/hyperlink" Target="https://www.mpam.mp.br/images/NFS_1349_2025_XAVIER_fc714.pdf" TargetMode="External"/><Relationship Id="rId59" Type="http://schemas.openxmlformats.org/officeDocument/2006/relationships/hyperlink" Target="https://www.mpam.mp.br/images/NFS_572_2025_BMJ_26b22.pdf" TargetMode="External"/><Relationship Id="rId103" Type="http://schemas.openxmlformats.org/officeDocument/2006/relationships/hyperlink" Target="https://www.mpam.mp.br/images/CT_21-2023_-_MP-PGJ_4dc3f.pdf" TargetMode="External"/><Relationship Id="rId108" Type="http://schemas.openxmlformats.org/officeDocument/2006/relationships/hyperlink" Target="https://www.mpam.mp.br/images/CT_n.%C2%BA_010-2025_-_MP-PGJ_590df.pdf" TargetMode="External"/><Relationship Id="rId124" Type="http://schemas.openxmlformats.org/officeDocument/2006/relationships/hyperlink" Target="https://www.mpam.mp.br/images/CT_10-2023_-_MP-PGJ_bfaf3.pdf" TargetMode="External"/><Relationship Id="rId54" Type="http://schemas.openxmlformats.org/officeDocument/2006/relationships/hyperlink" Target="https://www.mpam.mp.br/images/NFS_831266_2025_SOFTPLAN_90fbc.pdf" TargetMode="External"/><Relationship Id="rId70" Type="http://schemas.openxmlformats.org/officeDocument/2006/relationships/hyperlink" Target="https://www.mpam.mp.br/images/FATURA_12511_2025_CERRADO_0f0de.pdf" TargetMode="External"/><Relationship Id="rId75" Type="http://schemas.openxmlformats.org/officeDocument/2006/relationships/hyperlink" Target="https://www.mpam.mp.br/images/Contratos/2023/Carta_Contrato/CCT_n%C2%BA_06-MP-PGJ_2a292.pdf" TargetMode="External"/><Relationship Id="rId91" Type="http://schemas.openxmlformats.org/officeDocument/2006/relationships/hyperlink" Target="https://www.mpam.mp.br/images/CCT_06-2022_-_MP-PGJ_b19f3.pdf" TargetMode="External"/><Relationship Id="rId96" Type="http://schemas.openxmlformats.org/officeDocument/2006/relationships/hyperlink" Target="https://www.mpam.mp.br/images/Contratos/2023/Carta_Contrato/CCT_n%C2%BA_06-MP-PGJ_2a292.pdf" TargetMode="External"/><Relationship Id="rId1" Type="http://schemas.openxmlformats.org/officeDocument/2006/relationships/hyperlink" Target="https://www.mpam.mp.br/images/CT_n%C2%BA_013-2021-MP-PGJ_7c5fc.pdf" TargetMode="External"/><Relationship Id="rId6" Type="http://schemas.openxmlformats.org/officeDocument/2006/relationships/hyperlink" Target="https://www.mpam.mp.br/images/NF_49958_2025_LATINO_41841.pdf" TargetMode="External"/><Relationship Id="rId23" Type="http://schemas.openxmlformats.org/officeDocument/2006/relationships/hyperlink" Target="https://www.mpam.mp.br/images/NFS_2894700_2025_PRIME_50f14.pdf" TargetMode="External"/><Relationship Id="rId28" Type="http://schemas.openxmlformats.org/officeDocument/2006/relationships/hyperlink" Target="https://www.mpam.mp.br/images/FATURA_049430520251_2025_COSAMA_TABATINGA_798b4.pdf" TargetMode="External"/><Relationship Id="rId49" Type="http://schemas.openxmlformats.org/officeDocument/2006/relationships/hyperlink" Target="https://www.mpam.mp.br/images/NFS_656_2025_2KS_0f134.pdf" TargetMode="External"/><Relationship Id="rId114" Type="http://schemas.openxmlformats.org/officeDocument/2006/relationships/hyperlink" Target="https://www.mpam.mp.br/images/CT_04-2024_-_MP-PGJ_9c22c.pdf" TargetMode="External"/><Relationship Id="rId119" Type="http://schemas.openxmlformats.org/officeDocument/2006/relationships/hyperlink" Target="https://www.mpam.mp.br/images/CT_n_019-2021-MP-PGJ_60243.pdf" TargetMode="External"/><Relationship Id="rId44" Type="http://schemas.openxmlformats.org/officeDocument/2006/relationships/hyperlink" Target="https://www.mpam.mp.br/images/NFS_40959_2025_M%C3%93DULO_a192d.pdf" TargetMode="External"/><Relationship Id="rId60" Type="http://schemas.openxmlformats.org/officeDocument/2006/relationships/hyperlink" Target="https://www.mpam.mp.br/images/NFS_572_2025_BMJ_26b22.pdf" TargetMode="External"/><Relationship Id="rId65" Type="http://schemas.openxmlformats.org/officeDocument/2006/relationships/hyperlink" Target="https://www.mpam.mp.br/images/NF_738_2025_QUALY_cd206.pdf" TargetMode="External"/><Relationship Id="rId81" Type="http://schemas.openxmlformats.org/officeDocument/2006/relationships/hyperlink" Target="https://www.mpam.mp.br/images/CT_05-2024_-_MP-PGJ_3adfc.pdf" TargetMode="External"/><Relationship Id="rId86" Type="http://schemas.openxmlformats.org/officeDocument/2006/relationships/hyperlink" Target="https://www.mpam.mp.br/images/CCT_06-2022_-_MP-PGJ_b19f3.pdf" TargetMode="External"/><Relationship Id="rId13" Type="http://schemas.openxmlformats.org/officeDocument/2006/relationships/hyperlink" Target="https://www.mpam.mp.br/images/NFS_29421553_2025_GOSHME_61a87.pdf" TargetMode="External"/><Relationship Id="rId18" Type="http://schemas.openxmlformats.org/officeDocument/2006/relationships/hyperlink" Target="https://www.mpam.mp.br/images/NFS_295_2025_STAR_GREEN_94295.pdf" TargetMode="External"/><Relationship Id="rId39" Type="http://schemas.openxmlformats.org/officeDocument/2006/relationships/hyperlink" Target="https://www.mpam.mp.br/images/NFS_7842_2025_JF_ENGENHARIA_0ca93.pdf" TargetMode="External"/><Relationship Id="rId109" Type="http://schemas.openxmlformats.org/officeDocument/2006/relationships/hyperlink" Target="https://www.mpam.mp.br/images/CT_n%C2%BA_33-MP-PGJ_94190.pdf" TargetMode="External"/><Relationship Id="rId34" Type="http://schemas.openxmlformats.org/officeDocument/2006/relationships/hyperlink" Target="https://www.mpam.mp.br/images/FATURA_635198_2025_MANAUS_AMBIENTAL_aa9df.pdf" TargetMode="External"/><Relationship Id="rId50" Type="http://schemas.openxmlformats.org/officeDocument/2006/relationships/hyperlink" Target="https://www.mpam.mp.br/images/NFS_26347_2025_GIBBOR_d9c39.pdf" TargetMode="External"/><Relationship Id="rId55" Type="http://schemas.openxmlformats.org/officeDocument/2006/relationships/hyperlink" Target="https://www.mpam.mp.br/images/NFS_831266_2025_SOFTPLAN_90fbc.pdf" TargetMode="External"/><Relationship Id="rId76" Type="http://schemas.openxmlformats.org/officeDocument/2006/relationships/hyperlink" Target="https://www.mpam.mp.br/images/CT_15-2023_-_MP-PGJ_777a8.pdf" TargetMode="External"/><Relationship Id="rId97" Type="http://schemas.openxmlformats.org/officeDocument/2006/relationships/hyperlink" Target="https://www.mpam.mp.br/images/CT_n%C2%BA_10-2020-MP-PGJ_d98a6.pdf" TargetMode="External"/><Relationship Id="rId104" Type="http://schemas.openxmlformats.org/officeDocument/2006/relationships/hyperlink" Target="https://www.mpam.mp.br/images/CT_21-2023_-_MP-PGJ_4dc3f.pdf" TargetMode="External"/><Relationship Id="rId120" Type="http://schemas.openxmlformats.org/officeDocument/2006/relationships/hyperlink" Target="https://www.mpam.mp.br/images/CT_n_019-2021-MP-PGJ_60243.pdf" TargetMode="External"/><Relationship Id="rId125" Type="http://schemas.openxmlformats.org/officeDocument/2006/relationships/hyperlink" Target="https://www.mpam.mp.br/images/CT_n%C2%BA_008-2025_-_MP-PGJ_e1a96.pdf" TargetMode="External"/><Relationship Id="rId7" Type="http://schemas.openxmlformats.org/officeDocument/2006/relationships/hyperlink" Target="https://www.mpam.mp.br/images/NFS_010412_2025_SENCINET_8b217.pdf" TargetMode="External"/><Relationship Id="rId71" Type="http://schemas.openxmlformats.org/officeDocument/2006/relationships/hyperlink" Target="https://www.mpam.mp.br/images/CT_17-2024_-_MP-PGJ_5fa2a.pdf" TargetMode="External"/><Relationship Id="rId92" Type="http://schemas.openxmlformats.org/officeDocument/2006/relationships/hyperlink" Target="https://www.mpam.mp.br/images/CCT_06-2022_-_MP-PGJ_b19f3.pdf" TargetMode="External"/><Relationship Id="rId2" Type="http://schemas.openxmlformats.org/officeDocument/2006/relationships/hyperlink" Target="https://www.mpam.mp.br/images/CT_n%C2%BA_013-2021-MP-PGJ_7c5fc.pdf" TargetMode="External"/><Relationship Id="rId29" Type="http://schemas.openxmlformats.org/officeDocument/2006/relationships/hyperlink" Target="https://www.mpam.mp.br/images/FATURA_049430520251_2025_COSAMA_TABATINGA_798b4.pdf" TargetMode="External"/><Relationship Id="rId24" Type="http://schemas.openxmlformats.org/officeDocument/2006/relationships/hyperlink" Target="https://www.mpam.mp.br/images/NFS_2894701_2025_PRIME_b9b12.pdf" TargetMode="External"/><Relationship Id="rId40" Type="http://schemas.openxmlformats.org/officeDocument/2006/relationships/hyperlink" Target="https://www.mpam.mp.br/images/NFS_7842_2025_JF_ENGENHARIA_0ca93.pdf" TargetMode="External"/><Relationship Id="rId45" Type="http://schemas.openxmlformats.org/officeDocument/2006/relationships/hyperlink" Target="https://www.mpam.mp.br/images/NFS_4343_2025_ALFAMA_aff32.pdf" TargetMode="External"/><Relationship Id="rId66" Type="http://schemas.openxmlformats.org/officeDocument/2006/relationships/hyperlink" Target="https://www.mpam.mp.br/images/FATURA_006_2025_MBM_a96f1.pdf" TargetMode="External"/><Relationship Id="rId87" Type="http://schemas.openxmlformats.org/officeDocument/2006/relationships/hyperlink" Target="https://www.mpam.mp.br/images/CCT_06-2022_-_MP-PGJ_b19f3.pdf" TargetMode="External"/><Relationship Id="rId110" Type="http://schemas.openxmlformats.org/officeDocument/2006/relationships/hyperlink" Target="https://www.mpam.mp.br/images/CT_n%C2%BA_035-2021-MP-PGJ_8bef6.pdf" TargetMode="External"/><Relationship Id="rId115" Type="http://schemas.openxmlformats.org/officeDocument/2006/relationships/hyperlink" Target="https://www.mpam.mp.br/images/CT_04-2024_-_MP-PGJ_9c22c.pdf" TargetMode="External"/><Relationship Id="rId61" Type="http://schemas.openxmlformats.org/officeDocument/2006/relationships/hyperlink" Target="https://www.mpam.mp.br/images/FATURA_869937_05_2025_00_AMAZONAS_ENERGIA_69613.pdf" TargetMode="External"/><Relationship Id="rId82" Type="http://schemas.openxmlformats.org/officeDocument/2006/relationships/hyperlink" Target="https://www.mpam.mp.br/images/CT_08-2024_-_MP-PGJ_976bb.pdf" TargetMode="External"/><Relationship Id="rId19" Type="http://schemas.openxmlformats.org/officeDocument/2006/relationships/hyperlink" Target="https://www.mpam.mp.br/images/NFS_26_2025_GL_dc81d.pdf" TargetMode="External"/><Relationship Id="rId14" Type="http://schemas.openxmlformats.org/officeDocument/2006/relationships/hyperlink" Target="https://www.mpam.mp.br/images/FATURA_21_2025_PREVILEMOS_e3621.pdf" TargetMode="External"/><Relationship Id="rId30" Type="http://schemas.openxmlformats.org/officeDocument/2006/relationships/hyperlink" Target="https://www.mpam.mp.br/images/FATURA_647040520254_2025_COSAMA_CAREIRO_DA_VARZEA_8830e.pdf" TargetMode="External"/><Relationship Id="rId35" Type="http://schemas.openxmlformats.org/officeDocument/2006/relationships/hyperlink" Target="https://www.mpam.mp.br/images/FATURA_635198_2025_MANAUS_AMBIENTAL_aa9df.pdf" TargetMode="External"/><Relationship Id="rId56" Type="http://schemas.openxmlformats.org/officeDocument/2006/relationships/hyperlink" Target="https://www.mpam.mp.br/images/NFS_831264_2025_SOFTPLAN_8f69d.pdf" TargetMode="External"/><Relationship Id="rId77" Type="http://schemas.openxmlformats.org/officeDocument/2006/relationships/hyperlink" Target="https://www.mpam.mp.br/images/CT_n%C2%BA_005-2025_-_MP-PGJ_f003a.pdf" TargetMode="External"/><Relationship Id="rId100" Type="http://schemas.openxmlformats.org/officeDocument/2006/relationships/hyperlink" Target="https://www.mpam.mp.br/images/CT_n%C2%BA_012-2021-MP-PGJ_df72d.pdf" TargetMode="External"/><Relationship Id="rId105" Type="http://schemas.openxmlformats.org/officeDocument/2006/relationships/hyperlink" Target="https://www.mpam.mp.br/images/CT_19-2023_-_MP-PGJ_9ff27.pdf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https://www.mpam.mp.br/images/NFS_14818_2025_SENCINET_b890a.pdf" TargetMode="External"/><Relationship Id="rId51" Type="http://schemas.openxmlformats.org/officeDocument/2006/relationships/hyperlink" Target="https://www.mpam.mp.br/images/FATURA_869937_05_2025_01_AMAZONAS_ENERGIA_6330c.pdf" TargetMode="External"/><Relationship Id="rId72" Type="http://schemas.openxmlformats.org/officeDocument/2006/relationships/hyperlink" Target="https://www.mpam.mp.br/images/CT_17-2024_-_MP-PGJ_5fa2a.pdf" TargetMode="External"/><Relationship Id="rId93" Type="http://schemas.openxmlformats.org/officeDocument/2006/relationships/hyperlink" Target="https://www.mpam.mp.br/images/Contratos/2022/Contrato/CT_25-2022_-_MP-PGJ_8363e.pdf" TargetMode="External"/><Relationship Id="rId98" Type="http://schemas.openxmlformats.org/officeDocument/2006/relationships/hyperlink" Target="https://www.mpam.mp.br/images/CT_n%C2%BA_10-2020-MP-PGJ_d98a6.pdf" TargetMode="External"/><Relationship Id="rId121" Type="http://schemas.openxmlformats.org/officeDocument/2006/relationships/hyperlink" Target="https://www.mpam.mp.br/images/CT_n_019-2021-MP-PGJ_60243.pdf" TargetMode="External"/><Relationship Id="rId3" Type="http://schemas.openxmlformats.org/officeDocument/2006/relationships/hyperlink" Target="https://www.mpam.mp.br/images/NFS_34_2025_A_S_PINTO_fe529.pdf" TargetMode="External"/><Relationship Id="rId25" Type="http://schemas.openxmlformats.org/officeDocument/2006/relationships/hyperlink" Target="https://www.mpam.mp.br/images/FATURA_109180520255_2025_COSAMA_JURU%C3%81_fd30a.pdf" TargetMode="External"/><Relationship Id="rId46" Type="http://schemas.openxmlformats.org/officeDocument/2006/relationships/hyperlink" Target="https://www.mpam.mp.br/images/NFS_112847_2025_POSITIVO_8e8b5.pdf" TargetMode="External"/><Relationship Id="rId67" Type="http://schemas.openxmlformats.org/officeDocument/2006/relationships/hyperlink" Target="https://www.mpam.mp.br/images/RECIBO_BOLETO_MAPFRE_024e5.pdf" TargetMode="External"/><Relationship Id="rId116" Type="http://schemas.openxmlformats.org/officeDocument/2006/relationships/hyperlink" Target="https://www.mpam.mp.br/images/CCT_n%C2%BA_07-2024-MP-PGJ_2d3d7.pdf" TargetMode="External"/><Relationship Id="rId20" Type="http://schemas.openxmlformats.org/officeDocument/2006/relationships/hyperlink" Target="https://www.mpam.mp.br/images/NFS_27_2025_GL_ff9fa.pdf" TargetMode="External"/><Relationship Id="rId41" Type="http://schemas.openxmlformats.org/officeDocument/2006/relationships/hyperlink" Target="https://www.mpam.mp.br/images/NF_49960_2025_LATINO_dd305.pdf" TargetMode="External"/><Relationship Id="rId62" Type="http://schemas.openxmlformats.org/officeDocument/2006/relationships/hyperlink" Target="https://www.mpam.mp.br/images/FATURA_869937_05_2025_00_AMAZONAS_ENERGIA_69613.pdf" TargetMode="External"/><Relationship Id="rId83" Type="http://schemas.openxmlformats.org/officeDocument/2006/relationships/hyperlink" Target="https://www.mpam.mp.br/images/CT_08-2024_-_MP-PGJ_976bb.pdf" TargetMode="External"/><Relationship Id="rId88" Type="http://schemas.openxmlformats.org/officeDocument/2006/relationships/hyperlink" Target="https://www.mpam.mp.br/images/CCT_06-2022_-_MP-PGJ_b19f3.pdf" TargetMode="External"/><Relationship Id="rId111" Type="http://schemas.openxmlformats.org/officeDocument/2006/relationships/hyperlink" Target="https://www.mpam.mp.br/images/CT_19-2024_-_MP-PGJ_419d8.pdf" TargetMode="External"/><Relationship Id="rId15" Type="http://schemas.openxmlformats.org/officeDocument/2006/relationships/hyperlink" Target="https://www.mpam.mp.br/images/FATURA_005_2025_MBM_18aae.pdf" TargetMode="External"/><Relationship Id="rId36" Type="http://schemas.openxmlformats.org/officeDocument/2006/relationships/hyperlink" Target="https://www.mpam.mp.br/images/NFS_24555_2025_VR_BENEFICIOS_d5c0f.pdf" TargetMode="External"/><Relationship Id="rId57" Type="http://schemas.openxmlformats.org/officeDocument/2006/relationships/hyperlink" Target="https://www.mpam.mp.br/images/NFS_831265_2025_SOFTPLAN_3e152.pdf%5d" TargetMode="External"/><Relationship Id="rId106" Type="http://schemas.openxmlformats.org/officeDocument/2006/relationships/hyperlink" Target="https://www.mpam.mp.br/images/CT_19-2023_-_MP-PGJ_9ff27.pdf" TargetMode="External"/><Relationship Id="rId127" Type="http://schemas.openxmlformats.org/officeDocument/2006/relationships/drawing" Target="../drawings/drawing1.xml"/><Relationship Id="rId10" Type="http://schemas.openxmlformats.org/officeDocument/2006/relationships/hyperlink" Target="https://www.mpam.mp.br/images/FATURA_1180927_2025_MANAUS_AMBIENTAL_1e768.pdf" TargetMode="External"/><Relationship Id="rId31" Type="http://schemas.openxmlformats.org/officeDocument/2006/relationships/hyperlink" Target="https://www.mpam.mp.br/images/FATURA_049430520251_2025_COSAMA_TABATINGA_798b4.pdf" TargetMode="External"/><Relationship Id="rId52" Type="http://schemas.openxmlformats.org/officeDocument/2006/relationships/hyperlink" Target="https://www.mpam.mp.br/images/NFS_1086_2025_C_GALATI_3d867.pdf" TargetMode="External"/><Relationship Id="rId73" Type="http://schemas.openxmlformats.org/officeDocument/2006/relationships/hyperlink" Target="https://www.mpam.mp.br/images/CT_07-2024_-_MP-PGJ_aa585.pdf" TargetMode="External"/><Relationship Id="rId78" Type="http://schemas.openxmlformats.org/officeDocument/2006/relationships/hyperlink" Target="https://www.mpam.mp.br/images/CT_04-2022_-_MP-PGJ_fde48.pdf" TargetMode="External"/><Relationship Id="rId94" Type="http://schemas.openxmlformats.org/officeDocument/2006/relationships/hyperlink" Target="https://www.mpam.mp.br/images/Contratos/2023/Carta_Contrato/CCT_n%C2%BA_06-MP-PGJ_2a292.pdf" TargetMode="External"/><Relationship Id="rId99" Type="http://schemas.openxmlformats.org/officeDocument/2006/relationships/hyperlink" Target="https://www.mpam.mp.br/images/CT_01-2024_-_MP-PGJ_ac2a1.pdf" TargetMode="External"/><Relationship Id="rId101" Type="http://schemas.openxmlformats.org/officeDocument/2006/relationships/hyperlink" Target="https://www.mpam.mp.br/images/CT_15-2023_-_MP-PGJ_777a8.pdf" TargetMode="External"/><Relationship Id="rId122" Type="http://schemas.openxmlformats.org/officeDocument/2006/relationships/hyperlink" Target="https://www.mpam.mp.br/images/CT_n_019-2021-MP-PGJ_60243.pdf" TargetMode="External"/><Relationship Id="rId4" Type="http://schemas.openxmlformats.org/officeDocument/2006/relationships/hyperlink" Target="https://www.mpam.mp.br/images/NFS_36_2025_A_S_PINTO_ffc39.pdf" TargetMode="External"/><Relationship Id="rId9" Type="http://schemas.openxmlformats.org/officeDocument/2006/relationships/hyperlink" Target="https://www.mpam.mp.br/images/FATURA_23074_2025_SAAE_ITACOATIARA_ddcb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755C5-426B-4836-9A6F-0AA50A09B85F}">
  <dimension ref="A1:P171"/>
  <sheetViews>
    <sheetView tabSelected="1" topLeftCell="A71" zoomScale="90" zoomScaleNormal="90" zoomScaleSheetLayoutView="80" workbookViewId="0">
      <selection activeCell="E39" sqref="E39"/>
    </sheetView>
  </sheetViews>
  <sheetFormatPr defaultRowHeight="15"/>
  <cols>
    <col min="1" max="1" width="13.7109375" customWidth="1"/>
    <col min="2" max="2" width="14.7109375" customWidth="1"/>
    <col min="3" max="3" width="21.7109375" bestFit="1" customWidth="1"/>
    <col min="4" max="4" width="33.85546875" customWidth="1"/>
    <col min="5" max="5" width="33.140625" style="2" customWidth="1"/>
    <col min="6" max="6" width="32.7109375" style="3" bestFit="1" customWidth="1"/>
    <col min="7" max="7" width="15.5703125" bestFit="1" customWidth="1"/>
    <col min="8" max="8" width="10.7109375" hidden="1" customWidth="1"/>
    <col min="9" max="9" width="15" hidden="1" customWidth="1"/>
    <col min="10" max="10" width="20.85546875" customWidth="1"/>
    <col min="11" max="11" width="14.7109375" bestFit="1" customWidth="1"/>
    <col min="12" max="12" width="21.5703125" customWidth="1"/>
    <col min="13" max="13" width="19" customWidth="1"/>
    <col min="14" max="14" width="14.42578125" customWidth="1"/>
    <col min="16" max="16" width="10.85546875" bestFit="1" customWidth="1"/>
    <col min="17" max="17" width="10.5703125" bestFit="1" customWidth="1"/>
  </cols>
  <sheetData>
    <row r="1" spans="1:14" ht="77.099999999999994" customHeight="1">
      <c r="C1" s="1"/>
      <c r="D1" s="1"/>
      <c r="G1" s="4"/>
      <c r="H1" s="4"/>
      <c r="I1" s="4"/>
      <c r="J1" s="1"/>
    </row>
    <row r="2" spans="1:14" ht="18" customHeight="1">
      <c r="A2" s="5" t="str">
        <f>[1]Bens!A2</f>
        <v>JUNHO/2025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4" ht="20.25" customHeight="1">
      <c r="A3" s="6" t="s">
        <v>0</v>
      </c>
      <c r="B3" s="6"/>
      <c r="C3" s="6"/>
      <c r="D3" s="6"/>
      <c r="E3" s="6"/>
      <c r="G3" s="4"/>
      <c r="H3" s="4"/>
      <c r="I3" s="4"/>
      <c r="J3" s="1"/>
    </row>
    <row r="4" spans="1:14" ht="15" customHeight="1"/>
    <row r="5" spans="1:14" ht="18" customHeight="1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4" ht="31.5" customHeight="1">
      <c r="A6" s="8" t="s">
        <v>2</v>
      </c>
      <c r="B6" s="8" t="s">
        <v>3</v>
      </c>
      <c r="C6" s="9" t="s">
        <v>4</v>
      </c>
      <c r="D6" s="9" t="s">
        <v>5</v>
      </c>
      <c r="E6" s="8" t="s">
        <v>6</v>
      </c>
      <c r="F6" s="9" t="s">
        <v>7</v>
      </c>
      <c r="G6" s="8" t="s">
        <v>8</v>
      </c>
      <c r="H6" s="10" t="s">
        <v>9</v>
      </c>
      <c r="I6" s="10" t="s">
        <v>10</v>
      </c>
      <c r="J6" s="9" t="s">
        <v>11</v>
      </c>
      <c r="K6" s="9" t="s">
        <v>12</v>
      </c>
      <c r="L6" s="9" t="s">
        <v>13</v>
      </c>
      <c r="M6" s="9" t="s">
        <v>14</v>
      </c>
    </row>
    <row r="7" spans="1:14" s="20" customFormat="1" ht="105">
      <c r="A7" s="11" t="s">
        <v>15</v>
      </c>
      <c r="B7" s="12">
        <v>1</v>
      </c>
      <c r="C7" s="12">
        <v>22865751000103</v>
      </c>
      <c r="D7" s="13" t="s">
        <v>16</v>
      </c>
      <c r="E7" s="14" t="s">
        <v>17</v>
      </c>
      <c r="F7" s="15" t="s">
        <v>18</v>
      </c>
      <c r="G7" s="16">
        <v>45811</v>
      </c>
      <c r="H7" s="17" t="s">
        <v>19</v>
      </c>
      <c r="I7" s="18">
        <v>8687.8700000000008</v>
      </c>
      <c r="J7" s="19">
        <v>45811</v>
      </c>
      <c r="K7" s="13" t="s">
        <v>20</v>
      </c>
      <c r="L7" s="18">
        <v>8687.8700000000008</v>
      </c>
      <c r="M7" s="17" t="s">
        <v>21</v>
      </c>
    </row>
    <row r="8" spans="1:14" s="20" customFormat="1" ht="105">
      <c r="A8" s="11" t="s">
        <v>15</v>
      </c>
      <c r="B8" s="12">
        <v>2</v>
      </c>
      <c r="C8" s="12">
        <v>22865751000103</v>
      </c>
      <c r="D8" s="13" t="s">
        <v>16</v>
      </c>
      <c r="E8" s="21" t="s">
        <v>22</v>
      </c>
      <c r="F8" s="15" t="s">
        <v>23</v>
      </c>
      <c r="G8" s="16">
        <v>45811</v>
      </c>
      <c r="H8" s="17" t="s">
        <v>24</v>
      </c>
      <c r="I8" s="18">
        <v>13143.81</v>
      </c>
      <c r="J8" s="19">
        <v>45811</v>
      </c>
      <c r="K8" s="13" t="s">
        <v>20</v>
      </c>
      <c r="L8" s="22">
        <v>13143.81</v>
      </c>
      <c r="M8" s="17" t="s">
        <v>25</v>
      </c>
    </row>
    <row r="9" spans="1:14" s="20" customFormat="1" ht="120">
      <c r="A9" s="11" t="s">
        <v>15</v>
      </c>
      <c r="B9" s="12">
        <v>3</v>
      </c>
      <c r="C9" s="12">
        <v>8726128000149</v>
      </c>
      <c r="D9" s="13" t="s">
        <v>26</v>
      </c>
      <c r="E9" s="21" t="s">
        <v>27</v>
      </c>
      <c r="F9" s="15" t="s">
        <v>28</v>
      </c>
      <c r="G9" s="16">
        <v>45811</v>
      </c>
      <c r="H9" s="17" t="s">
        <v>29</v>
      </c>
      <c r="I9" s="18">
        <v>34800</v>
      </c>
      <c r="J9" s="19">
        <v>45811</v>
      </c>
      <c r="K9" s="13" t="s">
        <v>20</v>
      </c>
      <c r="L9" s="22">
        <f>1670.4+33129.6</f>
        <v>34800</v>
      </c>
      <c r="M9" s="17" t="s">
        <v>30</v>
      </c>
    </row>
    <row r="10" spans="1:14" s="20" customFormat="1" ht="120">
      <c r="A10" s="11" t="s">
        <v>15</v>
      </c>
      <c r="B10" s="12">
        <v>4</v>
      </c>
      <c r="C10" s="12">
        <v>4361727000155</v>
      </c>
      <c r="D10" s="13" t="s">
        <v>31</v>
      </c>
      <c r="E10" s="23" t="s">
        <v>32</v>
      </c>
      <c r="F10" s="15" t="s">
        <v>33</v>
      </c>
      <c r="G10" s="16">
        <v>45811</v>
      </c>
      <c r="H10" s="17" t="s">
        <v>34</v>
      </c>
      <c r="I10" s="18">
        <v>1028</v>
      </c>
      <c r="J10" s="19">
        <v>45811</v>
      </c>
      <c r="K10" s="13" t="s">
        <v>20</v>
      </c>
      <c r="L10" s="22">
        <f>12.34+1015.66</f>
        <v>1028</v>
      </c>
      <c r="M10" s="17" t="s">
        <v>35</v>
      </c>
    </row>
    <row r="11" spans="1:14" s="20" customFormat="1" ht="105">
      <c r="A11" s="11" t="s">
        <v>15</v>
      </c>
      <c r="B11" s="12">
        <v>5</v>
      </c>
      <c r="C11" s="12">
        <v>4320180000140</v>
      </c>
      <c r="D11" s="13" t="s">
        <v>36</v>
      </c>
      <c r="E11" s="21" t="s">
        <v>37</v>
      </c>
      <c r="F11" s="15" t="s">
        <v>38</v>
      </c>
      <c r="G11" s="16">
        <v>45811</v>
      </c>
      <c r="H11" s="17" t="s">
        <v>39</v>
      </c>
      <c r="I11" s="18">
        <v>127</v>
      </c>
      <c r="J11" s="19">
        <v>45811</v>
      </c>
      <c r="K11" s="13" t="s">
        <v>20</v>
      </c>
      <c r="L11" s="22">
        <v>127</v>
      </c>
      <c r="M11" s="17" t="s">
        <v>40</v>
      </c>
    </row>
    <row r="12" spans="1:14" s="20" customFormat="1" ht="90">
      <c r="A12" s="11" t="s">
        <v>15</v>
      </c>
      <c r="B12" s="12">
        <v>6</v>
      </c>
      <c r="C12" s="24">
        <v>3264927000127</v>
      </c>
      <c r="D12" s="13" t="s">
        <v>41</v>
      </c>
      <c r="E12" s="21" t="s">
        <v>42</v>
      </c>
      <c r="F12" s="15" t="s">
        <v>43</v>
      </c>
      <c r="G12" s="16">
        <v>45811</v>
      </c>
      <c r="H12" s="17" t="s">
        <v>44</v>
      </c>
      <c r="I12" s="18">
        <v>9567.27</v>
      </c>
      <c r="J12" s="19">
        <v>45811</v>
      </c>
      <c r="K12" s="13" t="s">
        <v>20</v>
      </c>
      <c r="L12" s="18">
        <f>459.23+9108.04</f>
        <v>9567.27</v>
      </c>
      <c r="M12" s="17" t="s">
        <v>45</v>
      </c>
    </row>
    <row r="13" spans="1:14" s="20" customFormat="1" ht="105">
      <c r="A13" s="11" t="s">
        <v>15</v>
      </c>
      <c r="B13" s="12">
        <v>7</v>
      </c>
      <c r="C13" s="24">
        <v>5926726000173</v>
      </c>
      <c r="D13" s="13" t="s">
        <v>46</v>
      </c>
      <c r="E13" s="21" t="s">
        <v>47</v>
      </c>
      <c r="F13" s="15" t="s">
        <v>48</v>
      </c>
      <c r="G13" s="16">
        <v>45811</v>
      </c>
      <c r="H13" s="17" t="s">
        <v>49</v>
      </c>
      <c r="I13" s="18">
        <v>11214.67</v>
      </c>
      <c r="J13" s="19">
        <v>45811</v>
      </c>
      <c r="K13" s="13" t="s">
        <v>20</v>
      </c>
      <c r="L13" s="18">
        <f>538.3+10676.37</f>
        <v>11214.67</v>
      </c>
      <c r="M13" s="25" t="s">
        <v>50</v>
      </c>
    </row>
    <row r="14" spans="1:14" s="20" customFormat="1" ht="135">
      <c r="A14" s="11" t="s">
        <v>15</v>
      </c>
      <c r="B14" s="12">
        <v>8</v>
      </c>
      <c r="C14" s="24">
        <v>66582784000111</v>
      </c>
      <c r="D14" s="13" t="s">
        <v>51</v>
      </c>
      <c r="E14" s="21" t="s">
        <v>52</v>
      </c>
      <c r="F14" s="15" t="s">
        <v>53</v>
      </c>
      <c r="G14" s="16">
        <v>45811</v>
      </c>
      <c r="H14" s="17" t="s">
        <v>54</v>
      </c>
      <c r="I14" s="18">
        <v>28066.82</v>
      </c>
      <c r="J14" s="19">
        <v>45811</v>
      </c>
      <c r="K14" s="13" t="s">
        <v>20</v>
      </c>
      <c r="L14" s="18">
        <f>1347.21+26719.61</f>
        <v>28066.82</v>
      </c>
      <c r="M14" s="17" t="s">
        <v>55</v>
      </c>
    </row>
    <row r="15" spans="1:14" s="20" customFormat="1" ht="120">
      <c r="A15" s="11" t="s">
        <v>15</v>
      </c>
      <c r="B15" s="12">
        <v>9</v>
      </c>
      <c r="C15" s="24">
        <v>7112529000146</v>
      </c>
      <c r="D15" s="13" t="s">
        <v>56</v>
      </c>
      <c r="E15" s="21" t="s">
        <v>57</v>
      </c>
      <c r="F15" s="15" t="s">
        <v>58</v>
      </c>
      <c r="G15" s="16">
        <v>45811</v>
      </c>
      <c r="H15" s="17" t="s">
        <v>59</v>
      </c>
      <c r="I15" s="18">
        <v>118798.68</v>
      </c>
      <c r="J15" s="19">
        <v>45811</v>
      </c>
      <c r="K15" s="13" t="s">
        <v>20</v>
      </c>
      <c r="L15" s="18">
        <f>5702.34+113096.34</f>
        <v>118798.68</v>
      </c>
      <c r="M15" s="17" t="s">
        <v>60</v>
      </c>
      <c r="N15" s="3"/>
    </row>
    <row r="16" spans="1:14" s="20" customFormat="1" ht="120">
      <c r="A16" s="11" t="s">
        <v>15</v>
      </c>
      <c r="B16" s="12">
        <v>10</v>
      </c>
      <c r="C16" s="24">
        <v>17398132000116</v>
      </c>
      <c r="D16" s="13" t="s">
        <v>61</v>
      </c>
      <c r="E16" s="21" t="s">
        <v>62</v>
      </c>
      <c r="F16" s="15" t="s">
        <v>63</v>
      </c>
      <c r="G16" s="16">
        <v>45814</v>
      </c>
      <c r="H16" s="17" t="s">
        <v>64</v>
      </c>
      <c r="I16" s="18">
        <v>100.76</v>
      </c>
      <c r="J16" s="19">
        <v>45814</v>
      </c>
      <c r="K16" s="13" t="s">
        <v>20</v>
      </c>
      <c r="L16" s="18">
        <v>100.76</v>
      </c>
      <c r="M16" s="17" t="s">
        <v>65</v>
      </c>
    </row>
    <row r="17" spans="1:16" s="20" customFormat="1" ht="120">
      <c r="A17" s="11" t="s">
        <v>15</v>
      </c>
      <c r="B17" s="12">
        <v>11</v>
      </c>
      <c r="C17" s="24">
        <v>87883807000106</v>
      </c>
      <c r="D17" s="13" t="s">
        <v>66</v>
      </c>
      <c r="E17" s="21" t="s">
        <v>67</v>
      </c>
      <c r="F17" s="15" t="s">
        <v>68</v>
      </c>
      <c r="G17" s="16">
        <v>45814</v>
      </c>
      <c r="H17" s="17" t="s">
        <v>69</v>
      </c>
      <c r="I17" s="26">
        <v>184.5</v>
      </c>
      <c r="J17" s="19">
        <v>45814</v>
      </c>
      <c r="K17" s="13" t="s">
        <v>20</v>
      </c>
      <c r="L17" s="18">
        <f>4.42+180.08</f>
        <v>184.5</v>
      </c>
      <c r="M17" s="17" t="s">
        <v>70</v>
      </c>
    </row>
    <row r="18" spans="1:16" s="20" customFormat="1" ht="105">
      <c r="A18" s="11" t="s">
        <v>15</v>
      </c>
      <c r="B18" s="12">
        <v>12</v>
      </c>
      <c r="C18" s="12">
        <v>4361727000155</v>
      </c>
      <c r="D18" s="13" t="s">
        <v>31</v>
      </c>
      <c r="E18" s="23" t="s">
        <v>71</v>
      </c>
      <c r="F18" s="15" t="s">
        <v>72</v>
      </c>
      <c r="G18" s="16">
        <v>45814</v>
      </c>
      <c r="H18" s="17" t="s">
        <v>73</v>
      </c>
      <c r="I18" s="18">
        <v>771</v>
      </c>
      <c r="J18" s="19">
        <v>45814</v>
      </c>
      <c r="K18" s="13" t="s">
        <v>20</v>
      </c>
      <c r="L18" s="22">
        <f>9.25+761.75</f>
        <v>771</v>
      </c>
      <c r="M18" s="17" t="s">
        <v>74</v>
      </c>
    </row>
    <row r="19" spans="1:16" s="20" customFormat="1" ht="75">
      <c r="A19" s="11" t="s">
        <v>15</v>
      </c>
      <c r="B19" s="12">
        <v>13</v>
      </c>
      <c r="C19" s="12">
        <v>6556008000115</v>
      </c>
      <c r="D19" s="13" t="s">
        <v>75</v>
      </c>
      <c r="E19" s="23" t="s">
        <v>76</v>
      </c>
      <c r="F19" s="15" t="s">
        <v>77</v>
      </c>
      <c r="G19" s="16">
        <v>45814</v>
      </c>
      <c r="H19" s="17" t="s">
        <v>78</v>
      </c>
      <c r="I19" s="18">
        <v>2178</v>
      </c>
      <c r="J19" s="19">
        <v>45814</v>
      </c>
      <c r="K19" s="13" t="s">
        <v>20</v>
      </c>
      <c r="L19" s="22">
        <f>104.54+43.56+2029.9</f>
        <v>2178</v>
      </c>
      <c r="M19" s="17" t="s">
        <v>79</v>
      </c>
    </row>
    <row r="20" spans="1:16" s="20" customFormat="1" ht="120">
      <c r="A20" s="11" t="s">
        <v>15</v>
      </c>
      <c r="B20" s="12">
        <v>14</v>
      </c>
      <c r="C20" s="12">
        <v>30647055000159</v>
      </c>
      <c r="D20" s="13" t="s">
        <v>80</v>
      </c>
      <c r="E20" s="21" t="s">
        <v>81</v>
      </c>
      <c r="F20" s="15" t="s">
        <v>82</v>
      </c>
      <c r="G20" s="16">
        <v>45814</v>
      </c>
      <c r="H20" s="17" t="s">
        <v>83</v>
      </c>
      <c r="I20" s="18">
        <v>5195.8</v>
      </c>
      <c r="J20" s="19">
        <v>45814</v>
      </c>
      <c r="K20" s="13" t="s">
        <v>20</v>
      </c>
      <c r="L20" s="22">
        <v>5195.8</v>
      </c>
      <c r="M20" s="17" t="s">
        <v>84</v>
      </c>
    </row>
    <row r="21" spans="1:16" s="20" customFormat="1" ht="180">
      <c r="A21" s="11" t="s">
        <v>15</v>
      </c>
      <c r="B21" s="12">
        <v>15</v>
      </c>
      <c r="C21" s="12">
        <v>16755513000142</v>
      </c>
      <c r="D21" s="13" t="s">
        <v>85</v>
      </c>
      <c r="E21" s="23" t="s">
        <v>86</v>
      </c>
      <c r="F21" s="15" t="s">
        <v>87</v>
      </c>
      <c r="G21" s="16">
        <v>45814</v>
      </c>
      <c r="H21" s="17" t="s">
        <v>88</v>
      </c>
      <c r="I21" s="18">
        <v>8451</v>
      </c>
      <c r="J21" s="19">
        <v>45814</v>
      </c>
      <c r="K21" s="13" t="s">
        <v>20</v>
      </c>
      <c r="L21" s="22">
        <f>169.02+8281.98</f>
        <v>8451</v>
      </c>
      <c r="M21" s="17" t="s">
        <v>89</v>
      </c>
    </row>
    <row r="22" spans="1:16" s="20" customFormat="1" ht="165">
      <c r="A22" s="11" t="s">
        <v>15</v>
      </c>
      <c r="B22" s="12">
        <v>16</v>
      </c>
      <c r="C22" s="12">
        <v>16755513000142</v>
      </c>
      <c r="D22" s="13" t="s">
        <v>85</v>
      </c>
      <c r="E22" s="23" t="s">
        <v>90</v>
      </c>
      <c r="F22" s="15" t="s">
        <v>91</v>
      </c>
      <c r="G22" s="16">
        <v>45814</v>
      </c>
      <c r="H22" s="17" t="s">
        <v>92</v>
      </c>
      <c r="I22" s="18">
        <v>13758.75</v>
      </c>
      <c r="J22" s="19">
        <v>45814</v>
      </c>
      <c r="K22" s="13" t="s">
        <v>20</v>
      </c>
      <c r="L22" s="22">
        <f>275.18+13483.57</f>
        <v>13758.75</v>
      </c>
      <c r="M22" s="17" t="s">
        <v>93</v>
      </c>
    </row>
    <row r="23" spans="1:16" s="20" customFormat="1" ht="120">
      <c r="A23" s="11" t="s">
        <v>15</v>
      </c>
      <c r="B23" s="12">
        <v>17</v>
      </c>
      <c r="C23" s="12">
        <v>25125064000140</v>
      </c>
      <c r="D23" s="13" t="s">
        <v>94</v>
      </c>
      <c r="E23" s="21" t="s">
        <v>95</v>
      </c>
      <c r="F23" s="15" t="s">
        <v>96</v>
      </c>
      <c r="G23" s="16">
        <v>45814</v>
      </c>
      <c r="H23" s="17" t="s">
        <v>97</v>
      </c>
      <c r="I23" s="18">
        <v>5497.42</v>
      </c>
      <c r="J23" s="19">
        <v>45814</v>
      </c>
      <c r="K23" s="13" t="s">
        <v>20</v>
      </c>
      <c r="L23" s="18">
        <f>263.88+5233.54</f>
        <v>5497.42</v>
      </c>
      <c r="M23" s="17" t="s">
        <v>98</v>
      </c>
    </row>
    <row r="24" spans="1:16" s="20" customFormat="1" ht="120">
      <c r="A24" s="11" t="s">
        <v>15</v>
      </c>
      <c r="B24" s="12">
        <v>18</v>
      </c>
      <c r="C24" s="12">
        <v>25125064000140</v>
      </c>
      <c r="D24" s="13" t="s">
        <v>94</v>
      </c>
      <c r="E24" s="21" t="s">
        <v>99</v>
      </c>
      <c r="F24" s="15" t="s">
        <v>100</v>
      </c>
      <c r="G24" s="16">
        <v>45814</v>
      </c>
      <c r="H24" s="17" t="s">
        <v>101</v>
      </c>
      <c r="I24" s="18">
        <v>6227.55</v>
      </c>
      <c r="J24" s="19">
        <v>45814</v>
      </c>
      <c r="K24" s="13" t="s">
        <v>20</v>
      </c>
      <c r="L24" s="18">
        <f>298.92+5928.63</f>
        <v>6227.55</v>
      </c>
      <c r="M24" s="17" t="s">
        <v>98</v>
      </c>
      <c r="P24" s="27"/>
    </row>
    <row r="25" spans="1:16" s="20" customFormat="1" ht="105">
      <c r="A25" s="11" t="s">
        <v>15</v>
      </c>
      <c r="B25" s="12">
        <v>19</v>
      </c>
      <c r="C25" s="12">
        <v>5340639000130</v>
      </c>
      <c r="D25" s="13" t="s">
        <v>102</v>
      </c>
      <c r="E25" s="21" t="s">
        <v>103</v>
      </c>
      <c r="F25" s="15" t="s">
        <v>104</v>
      </c>
      <c r="G25" s="16">
        <v>45814</v>
      </c>
      <c r="H25" s="17" t="s">
        <v>105</v>
      </c>
      <c r="I25" s="18">
        <v>546.27</v>
      </c>
      <c r="J25" s="19">
        <v>45814</v>
      </c>
      <c r="K25" s="13" t="s">
        <v>20</v>
      </c>
      <c r="L25" s="18">
        <v>546.27</v>
      </c>
      <c r="M25" s="17" t="s">
        <v>106</v>
      </c>
    </row>
    <row r="26" spans="1:16" s="20" customFormat="1" ht="91.5" customHeight="1">
      <c r="A26" s="11" t="s">
        <v>15</v>
      </c>
      <c r="B26" s="12">
        <v>20</v>
      </c>
      <c r="C26" s="12">
        <v>5340639000130</v>
      </c>
      <c r="D26" s="13" t="s">
        <v>102</v>
      </c>
      <c r="E26" s="21" t="s">
        <v>107</v>
      </c>
      <c r="F26" s="15" t="s">
        <v>108</v>
      </c>
      <c r="G26" s="16">
        <v>45814</v>
      </c>
      <c r="H26" s="17" t="s">
        <v>109</v>
      </c>
      <c r="I26" s="18">
        <v>2429.27</v>
      </c>
      <c r="J26" s="19">
        <v>45814</v>
      </c>
      <c r="K26" s="13" t="s">
        <v>20</v>
      </c>
      <c r="L26" s="18">
        <v>2429.27</v>
      </c>
      <c r="M26" s="17" t="s">
        <v>106</v>
      </c>
    </row>
    <row r="27" spans="1:16" s="20" customFormat="1" ht="120">
      <c r="A27" s="11" t="s">
        <v>15</v>
      </c>
      <c r="B27" s="12">
        <v>21</v>
      </c>
      <c r="C27" s="12">
        <v>4406195000125</v>
      </c>
      <c r="D27" s="13" t="s">
        <v>110</v>
      </c>
      <c r="E27" s="21" t="s">
        <v>111</v>
      </c>
      <c r="F27" s="15" t="s">
        <v>112</v>
      </c>
      <c r="G27" s="16">
        <v>45814</v>
      </c>
      <c r="H27" s="17" t="s">
        <v>113</v>
      </c>
      <c r="I27" s="18">
        <v>522.14</v>
      </c>
      <c r="J27" s="19">
        <v>45814</v>
      </c>
      <c r="K27" s="13" t="s">
        <v>20</v>
      </c>
      <c r="L27" s="18">
        <f>25.06+497.08</f>
        <v>522.14</v>
      </c>
      <c r="M27" s="17" t="s">
        <v>114</v>
      </c>
    </row>
    <row r="28" spans="1:16" s="20" customFormat="1" ht="120">
      <c r="A28" s="11" t="s">
        <v>15</v>
      </c>
      <c r="B28" s="12">
        <v>22</v>
      </c>
      <c r="C28" s="12">
        <v>4406195000125</v>
      </c>
      <c r="D28" s="13" t="s">
        <v>110</v>
      </c>
      <c r="E28" s="21" t="s">
        <v>115</v>
      </c>
      <c r="F28" s="15" t="s">
        <v>116</v>
      </c>
      <c r="G28" s="16">
        <v>45814</v>
      </c>
      <c r="H28" s="17" t="s">
        <v>117</v>
      </c>
      <c r="I28" s="18">
        <v>145.68</v>
      </c>
      <c r="J28" s="19">
        <v>45814</v>
      </c>
      <c r="K28" s="13" t="s">
        <v>20</v>
      </c>
      <c r="L28" s="18">
        <f>6.99+138.69</f>
        <v>145.68</v>
      </c>
      <c r="M28" s="17" t="s">
        <v>114</v>
      </c>
    </row>
    <row r="29" spans="1:16" ht="120">
      <c r="A29" s="11" t="s">
        <v>15</v>
      </c>
      <c r="B29" s="12">
        <v>23</v>
      </c>
      <c r="C29" s="12">
        <v>4406195000125</v>
      </c>
      <c r="D29" s="13" t="s">
        <v>110</v>
      </c>
      <c r="E29" s="21" t="s">
        <v>118</v>
      </c>
      <c r="F29" s="15" t="s">
        <v>119</v>
      </c>
      <c r="G29" s="16">
        <v>45814</v>
      </c>
      <c r="H29" s="17" t="s">
        <v>120</v>
      </c>
      <c r="I29" s="18">
        <v>145.68</v>
      </c>
      <c r="J29" s="19">
        <v>45814</v>
      </c>
      <c r="K29" s="13" t="s">
        <v>20</v>
      </c>
      <c r="L29" s="18">
        <f>6.99+138.69</f>
        <v>145.68</v>
      </c>
      <c r="M29" s="17" t="s">
        <v>114</v>
      </c>
    </row>
    <row r="30" spans="1:16" s="20" customFormat="1" ht="120">
      <c r="A30" s="11" t="s">
        <v>15</v>
      </c>
      <c r="B30" s="12">
        <v>24</v>
      </c>
      <c r="C30" s="12">
        <v>4406195000125</v>
      </c>
      <c r="D30" s="13" t="s">
        <v>110</v>
      </c>
      <c r="E30" s="21" t="s">
        <v>121</v>
      </c>
      <c r="F30" s="15" t="s">
        <v>122</v>
      </c>
      <c r="G30" s="16">
        <v>45814</v>
      </c>
      <c r="H30" s="17" t="s">
        <v>123</v>
      </c>
      <c r="I30" s="18">
        <v>55.22</v>
      </c>
      <c r="J30" s="19">
        <v>45814</v>
      </c>
      <c r="K30" s="13" t="s">
        <v>20</v>
      </c>
      <c r="L30" s="18">
        <f>21.14+34.08</f>
        <v>55.22</v>
      </c>
      <c r="M30" s="17" t="s">
        <v>114</v>
      </c>
    </row>
    <row r="31" spans="1:16" s="20" customFormat="1" ht="120">
      <c r="A31" s="11" t="s">
        <v>15</v>
      </c>
      <c r="B31" s="12">
        <v>25</v>
      </c>
      <c r="C31" s="12">
        <v>4406195000125</v>
      </c>
      <c r="D31" s="13" t="s">
        <v>110</v>
      </c>
      <c r="E31" s="21" t="s">
        <v>124</v>
      </c>
      <c r="F31" s="15" t="s">
        <v>122</v>
      </c>
      <c r="G31" s="16">
        <v>45814</v>
      </c>
      <c r="H31" s="17" t="s">
        <v>125</v>
      </c>
      <c r="I31" s="18">
        <v>385.11</v>
      </c>
      <c r="J31" s="19">
        <v>45814</v>
      </c>
      <c r="K31" s="13" t="s">
        <v>20</v>
      </c>
      <c r="L31" s="18">
        <v>385.11</v>
      </c>
      <c r="M31" s="17" t="s">
        <v>114</v>
      </c>
      <c r="N31" s="28"/>
    </row>
    <row r="32" spans="1:16" s="20" customFormat="1" ht="121.5" customHeight="1">
      <c r="A32" s="11" t="s">
        <v>15</v>
      </c>
      <c r="B32" s="12">
        <v>26</v>
      </c>
      <c r="C32" s="12">
        <v>4406195000125</v>
      </c>
      <c r="D32" s="13" t="s">
        <v>110</v>
      </c>
      <c r="E32" s="21" t="s">
        <v>126</v>
      </c>
      <c r="F32" s="15" t="s">
        <v>127</v>
      </c>
      <c r="G32" s="16">
        <v>45814</v>
      </c>
      <c r="H32" s="17" t="s">
        <v>128</v>
      </c>
      <c r="I32" s="18">
        <v>387.61</v>
      </c>
      <c r="J32" s="19">
        <v>45814</v>
      </c>
      <c r="K32" s="13" t="s">
        <v>20</v>
      </c>
      <c r="L32" s="18">
        <f>17.21+370.4</f>
        <v>387.60999999999996</v>
      </c>
      <c r="M32" s="17" t="s">
        <v>114</v>
      </c>
      <c r="N32" s="28"/>
    </row>
    <row r="33" spans="1:14" s="20" customFormat="1" ht="118.5" customHeight="1">
      <c r="A33" s="11" t="s">
        <v>15</v>
      </c>
      <c r="B33" s="12">
        <v>27</v>
      </c>
      <c r="C33" s="12">
        <v>4406195000125</v>
      </c>
      <c r="D33" s="13" t="s">
        <v>110</v>
      </c>
      <c r="E33" s="21" t="s">
        <v>129</v>
      </c>
      <c r="F33" s="15" t="s">
        <v>130</v>
      </c>
      <c r="G33" s="16">
        <v>45814</v>
      </c>
      <c r="H33" s="17" t="s">
        <v>131</v>
      </c>
      <c r="I33" s="18">
        <v>276.67</v>
      </c>
      <c r="J33" s="19">
        <v>45814</v>
      </c>
      <c r="K33" s="13" t="s">
        <v>20</v>
      </c>
      <c r="L33" s="18">
        <f>13.28+263.39</f>
        <v>276.66999999999996</v>
      </c>
      <c r="M33" s="17" t="s">
        <v>114</v>
      </c>
      <c r="N33" s="29"/>
    </row>
    <row r="34" spans="1:14" s="20" customFormat="1" ht="87.75" customHeight="1">
      <c r="A34" s="11" t="s">
        <v>15</v>
      </c>
      <c r="B34" s="12">
        <v>28</v>
      </c>
      <c r="C34" s="12">
        <v>2037069000115</v>
      </c>
      <c r="D34" s="13" t="s">
        <v>132</v>
      </c>
      <c r="E34" s="21" t="s">
        <v>133</v>
      </c>
      <c r="F34" s="15" t="s">
        <v>134</v>
      </c>
      <c r="G34" s="16">
        <v>45818</v>
      </c>
      <c r="H34" s="17" t="s">
        <v>135</v>
      </c>
      <c r="I34" s="18">
        <v>63842.97</v>
      </c>
      <c r="J34" s="19">
        <v>45819</v>
      </c>
      <c r="K34" s="13" t="s">
        <v>20</v>
      </c>
      <c r="L34" s="18">
        <f>766.12+3192.15+52861.97</f>
        <v>56820.24</v>
      </c>
      <c r="M34" s="17" t="s">
        <v>136</v>
      </c>
    </row>
    <row r="35" spans="1:14" s="20" customFormat="1" ht="120">
      <c r="A35" s="11" t="s">
        <v>15</v>
      </c>
      <c r="B35" s="12">
        <v>29</v>
      </c>
      <c r="C35" s="12">
        <v>3264927000127</v>
      </c>
      <c r="D35" s="13" t="s">
        <v>41</v>
      </c>
      <c r="E35" s="21" t="s">
        <v>137</v>
      </c>
      <c r="F35" s="15" t="s">
        <v>138</v>
      </c>
      <c r="G35" s="16">
        <v>45818</v>
      </c>
      <c r="H35" s="17" t="s">
        <v>139</v>
      </c>
      <c r="I35" s="18">
        <v>1356.91</v>
      </c>
      <c r="J35" s="19">
        <v>45818</v>
      </c>
      <c r="K35" s="13" t="s">
        <v>20</v>
      </c>
      <c r="L35" s="18">
        <f>600.37+756.54</f>
        <v>1356.9099999999999</v>
      </c>
      <c r="M35" s="17" t="s">
        <v>140</v>
      </c>
    </row>
    <row r="36" spans="1:14" s="20" customFormat="1" ht="120">
      <c r="A36" s="11" t="s">
        <v>15</v>
      </c>
      <c r="B36" s="12">
        <v>30</v>
      </c>
      <c r="C36" s="12">
        <v>3264927000127</v>
      </c>
      <c r="D36" s="13" t="s">
        <v>41</v>
      </c>
      <c r="E36" s="21" t="s">
        <v>141</v>
      </c>
      <c r="F36" s="15" t="s">
        <v>138</v>
      </c>
      <c r="G36" s="16">
        <v>45818</v>
      </c>
      <c r="H36" s="17" t="s">
        <v>142</v>
      </c>
      <c r="I36" s="18">
        <v>10460.280000000001</v>
      </c>
      <c r="J36" s="19">
        <v>45818</v>
      </c>
      <c r="K36" s="13" t="s">
        <v>20</v>
      </c>
      <c r="L36" s="18">
        <v>10460.280000000001</v>
      </c>
      <c r="M36" s="17" t="s">
        <v>140</v>
      </c>
    </row>
    <row r="37" spans="1:14" s="20" customFormat="1" ht="120">
      <c r="A37" s="11" t="s">
        <v>15</v>
      </c>
      <c r="B37" s="12">
        <v>31</v>
      </c>
      <c r="C37" s="12">
        <v>3264927000127</v>
      </c>
      <c r="D37" s="13" t="s">
        <v>41</v>
      </c>
      <c r="E37" s="21" t="s">
        <v>143</v>
      </c>
      <c r="F37" s="15" t="s">
        <v>138</v>
      </c>
      <c r="G37" s="16">
        <v>45818</v>
      </c>
      <c r="H37" s="17" t="s">
        <v>144</v>
      </c>
      <c r="I37" s="18">
        <v>690.54</v>
      </c>
      <c r="J37" s="19">
        <v>45818</v>
      </c>
      <c r="K37" s="13" t="s">
        <v>20</v>
      </c>
      <c r="L37" s="18">
        <v>690.54</v>
      </c>
      <c r="M37" s="17" t="s">
        <v>140</v>
      </c>
    </row>
    <row r="38" spans="1:14" s="20" customFormat="1" ht="135">
      <c r="A38" s="11" t="s">
        <v>15</v>
      </c>
      <c r="B38" s="12">
        <v>32</v>
      </c>
      <c r="C38" s="12">
        <v>2535864000729</v>
      </c>
      <c r="D38" s="13" t="s">
        <v>145</v>
      </c>
      <c r="E38" s="30" t="s">
        <v>146</v>
      </c>
      <c r="F38" s="15" t="s">
        <v>147</v>
      </c>
      <c r="G38" s="16">
        <v>45820</v>
      </c>
      <c r="H38" s="17" t="s">
        <v>148</v>
      </c>
      <c r="I38" s="18">
        <v>2244</v>
      </c>
      <c r="J38" s="19">
        <v>45820</v>
      </c>
      <c r="K38" s="13" t="s">
        <v>20</v>
      </c>
      <c r="L38" s="18">
        <f>2136.29+107.71</f>
        <v>2244</v>
      </c>
      <c r="M38" s="17" t="s">
        <v>149</v>
      </c>
    </row>
    <row r="39" spans="1:14" s="20" customFormat="1" ht="210">
      <c r="A39" s="11" t="s">
        <v>15</v>
      </c>
      <c r="B39" s="12">
        <v>33</v>
      </c>
      <c r="C39" s="12">
        <v>32755062000108</v>
      </c>
      <c r="D39" s="13" t="s">
        <v>150</v>
      </c>
      <c r="E39" s="31" t="s">
        <v>151</v>
      </c>
      <c r="F39" s="15" t="s">
        <v>152</v>
      </c>
      <c r="G39" s="16">
        <v>45820</v>
      </c>
      <c r="H39" s="17" t="s">
        <v>153</v>
      </c>
      <c r="I39" s="18">
        <v>4697.5200000000004</v>
      </c>
      <c r="J39" s="19">
        <v>45825</v>
      </c>
      <c r="K39" s="13" t="s">
        <v>20</v>
      </c>
      <c r="L39" s="18">
        <f>94.42+4603.1</f>
        <v>4697.5200000000004</v>
      </c>
      <c r="M39" s="17" t="s">
        <v>154</v>
      </c>
    </row>
    <row r="40" spans="1:14" s="20" customFormat="1" ht="210">
      <c r="A40" s="11" t="s">
        <v>15</v>
      </c>
      <c r="B40" s="12">
        <v>34</v>
      </c>
      <c r="C40" s="12">
        <v>32755062000108</v>
      </c>
      <c r="D40" s="13" t="s">
        <v>150</v>
      </c>
      <c r="E40" s="23" t="s">
        <v>155</v>
      </c>
      <c r="F40" s="15" t="s">
        <v>156</v>
      </c>
      <c r="G40" s="16">
        <v>45820</v>
      </c>
      <c r="H40" s="17" t="s">
        <v>157</v>
      </c>
      <c r="I40" s="18">
        <v>8745.24</v>
      </c>
      <c r="J40" s="19">
        <v>45825</v>
      </c>
      <c r="K40" s="13" t="s">
        <v>20</v>
      </c>
      <c r="L40" s="18">
        <f>175.78+8569.46</f>
        <v>8745.24</v>
      </c>
      <c r="M40" s="17" t="s">
        <v>154</v>
      </c>
    </row>
    <row r="41" spans="1:14" s="20" customFormat="1" ht="105">
      <c r="A41" s="11" t="s">
        <v>15</v>
      </c>
      <c r="B41" s="12">
        <v>35</v>
      </c>
      <c r="C41" s="12">
        <v>12891300000197</v>
      </c>
      <c r="D41" s="13" t="s">
        <v>158</v>
      </c>
      <c r="E41" s="21" t="s">
        <v>159</v>
      </c>
      <c r="F41" s="15" t="s">
        <v>160</v>
      </c>
      <c r="G41" s="16">
        <v>45821</v>
      </c>
      <c r="H41" s="17" t="s">
        <v>161</v>
      </c>
      <c r="I41" s="18">
        <v>94214.53</v>
      </c>
      <c r="J41" s="19">
        <v>45825</v>
      </c>
      <c r="K41" s="13" t="s">
        <v>20</v>
      </c>
      <c r="L41" s="18">
        <f>3945.56+16439.82+44860.05</f>
        <v>65245.430000000008</v>
      </c>
      <c r="M41" s="17" t="s">
        <v>162</v>
      </c>
    </row>
    <row r="42" spans="1:14" s="20" customFormat="1" ht="105">
      <c r="A42" s="11" t="s">
        <v>15</v>
      </c>
      <c r="B42" s="12">
        <v>36</v>
      </c>
      <c r="C42" s="12">
        <v>12891300000197</v>
      </c>
      <c r="D42" s="13" t="s">
        <v>163</v>
      </c>
      <c r="E42" s="21" t="s">
        <v>164</v>
      </c>
      <c r="F42" s="15" t="s">
        <v>160</v>
      </c>
      <c r="G42" s="16">
        <v>45821</v>
      </c>
      <c r="H42" s="17" t="s">
        <v>165</v>
      </c>
      <c r="I42" s="18">
        <v>234581.83</v>
      </c>
      <c r="J42" s="19">
        <v>45825</v>
      </c>
      <c r="K42" s="13" t="s">
        <v>20</v>
      </c>
      <c r="L42" s="18">
        <v>234581.83</v>
      </c>
      <c r="M42" s="17" t="s">
        <v>162</v>
      </c>
    </row>
    <row r="43" spans="1:14" s="20" customFormat="1" ht="90" customHeight="1">
      <c r="A43" s="11" t="s">
        <v>15</v>
      </c>
      <c r="B43" s="12">
        <v>37</v>
      </c>
      <c r="C43" s="12">
        <v>4361727000155</v>
      </c>
      <c r="D43" s="13" t="s">
        <v>31</v>
      </c>
      <c r="E43" s="23" t="s">
        <v>166</v>
      </c>
      <c r="F43" s="15" t="s">
        <v>167</v>
      </c>
      <c r="G43" s="16">
        <v>45821</v>
      </c>
      <c r="H43" s="17" t="s">
        <v>168</v>
      </c>
      <c r="I43" s="18">
        <v>2570</v>
      </c>
      <c r="J43" s="19">
        <v>45825</v>
      </c>
      <c r="K43" s="13" t="s">
        <v>20</v>
      </c>
      <c r="L43" s="18">
        <f>30.84+2539.16</f>
        <v>2570</v>
      </c>
      <c r="M43" s="17" t="s">
        <v>169</v>
      </c>
    </row>
    <row r="44" spans="1:14" s="20" customFormat="1" ht="90">
      <c r="A44" s="11" t="s">
        <v>15</v>
      </c>
      <c r="B44" s="12">
        <v>38</v>
      </c>
      <c r="C44" s="12">
        <v>12039966000111</v>
      </c>
      <c r="D44" s="13" t="s">
        <v>170</v>
      </c>
      <c r="E44" s="21" t="s">
        <v>171</v>
      </c>
      <c r="F44" s="15" t="s">
        <v>172</v>
      </c>
      <c r="G44" s="16">
        <v>45821</v>
      </c>
      <c r="H44" s="17" t="s">
        <v>173</v>
      </c>
      <c r="I44" s="18">
        <f>36615.54-1000</f>
        <v>35615.54</v>
      </c>
      <c r="J44" s="19">
        <v>45825</v>
      </c>
      <c r="K44" s="13" t="s">
        <v>20</v>
      </c>
      <c r="L44" s="18">
        <v>35615.54</v>
      </c>
      <c r="M44" s="17" t="s">
        <v>174</v>
      </c>
      <c r="N44" s="29"/>
    </row>
    <row r="45" spans="1:14" s="20" customFormat="1" ht="91.5" customHeight="1">
      <c r="A45" s="11" t="s">
        <v>15</v>
      </c>
      <c r="B45" s="12">
        <v>39</v>
      </c>
      <c r="C45" s="12">
        <v>4407920000180</v>
      </c>
      <c r="D45" s="13" t="s">
        <v>175</v>
      </c>
      <c r="E45" s="21" t="s">
        <v>176</v>
      </c>
      <c r="F45" s="15" t="s">
        <v>177</v>
      </c>
      <c r="G45" s="16">
        <v>45824</v>
      </c>
      <c r="H45" s="17" t="s">
        <v>178</v>
      </c>
      <c r="I45" s="18">
        <v>3387.67</v>
      </c>
      <c r="J45" s="19">
        <v>45825</v>
      </c>
      <c r="K45" s="13" t="s">
        <v>20</v>
      </c>
      <c r="L45" s="18">
        <f>169.38+3218.29</f>
        <v>3387.67</v>
      </c>
      <c r="M45" s="17" t="s">
        <v>179</v>
      </c>
      <c r="N45" s="29"/>
    </row>
    <row r="46" spans="1:14" s="20" customFormat="1" ht="105">
      <c r="A46" s="11" t="s">
        <v>15</v>
      </c>
      <c r="B46" s="12">
        <v>40</v>
      </c>
      <c r="C46" s="12">
        <v>5926726000173</v>
      </c>
      <c r="D46" s="13" t="s">
        <v>46</v>
      </c>
      <c r="E46" s="21" t="s">
        <v>180</v>
      </c>
      <c r="F46" s="15" t="s">
        <v>181</v>
      </c>
      <c r="G46" s="16">
        <v>45824</v>
      </c>
      <c r="H46" s="17" t="s">
        <v>182</v>
      </c>
      <c r="I46" s="18">
        <v>11859.51</v>
      </c>
      <c r="J46" s="19">
        <v>45825</v>
      </c>
      <c r="K46" s="13" t="s">
        <v>20</v>
      </c>
      <c r="L46" s="18">
        <f>569.26+11290.25</f>
        <v>11859.51</v>
      </c>
      <c r="M46" s="17" t="s">
        <v>183</v>
      </c>
    </row>
    <row r="47" spans="1:14" s="20" customFormat="1" ht="105">
      <c r="A47" s="11" t="s">
        <v>15</v>
      </c>
      <c r="B47" s="12">
        <v>41</v>
      </c>
      <c r="C47" s="12">
        <v>4824261000187</v>
      </c>
      <c r="D47" s="13" t="s">
        <v>184</v>
      </c>
      <c r="E47" s="21" t="s">
        <v>185</v>
      </c>
      <c r="F47" s="15" t="s">
        <v>186</v>
      </c>
      <c r="G47" s="16">
        <v>45824</v>
      </c>
      <c r="H47" s="17" t="s">
        <v>187</v>
      </c>
      <c r="I47" s="18">
        <v>9000</v>
      </c>
      <c r="J47" s="19">
        <v>45825</v>
      </c>
      <c r="K47" s="13" t="s">
        <v>20</v>
      </c>
      <c r="L47" s="18">
        <f>450+8550</f>
        <v>9000</v>
      </c>
      <c r="M47" s="17" t="s">
        <v>188</v>
      </c>
      <c r="N47" s="27"/>
    </row>
    <row r="48" spans="1:14" s="20" customFormat="1" ht="105">
      <c r="A48" s="11" t="s">
        <v>15</v>
      </c>
      <c r="B48" s="12">
        <v>42</v>
      </c>
      <c r="C48" s="12">
        <v>81243735000148</v>
      </c>
      <c r="D48" s="13" t="s">
        <v>189</v>
      </c>
      <c r="E48" s="21" t="s">
        <v>190</v>
      </c>
      <c r="F48" s="15" t="s">
        <v>191</v>
      </c>
      <c r="G48" s="16">
        <v>45824</v>
      </c>
      <c r="H48" s="17" t="s">
        <v>192</v>
      </c>
      <c r="I48" s="18">
        <v>81810</v>
      </c>
      <c r="J48" s="19">
        <v>45825</v>
      </c>
      <c r="K48" s="13" t="s">
        <v>20</v>
      </c>
      <c r="L48" s="18">
        <f>3926.88+77883.12</f>
        <v>81810</v>
      </c>
      <c r="M48" s="17" t="s">
        <v>193</v>
      </c>
    </row>
    <row r="49" spans="1:13" s="20" customFormat="1" ht="120">
      <c r="A49" s="11" t="s">
        <v>15</v>
      </c>
      <c r="B49" s="12">
        <v>43</v>
      </c>
      <c r="C49" s="12">
        <v>33179565000137</v>
      </c>
      <c r="D49" s="13" t="s">
        <v>194</v>
      </c>
      <c r="E49" s="21" t="s">
        <v>195</v>
      </c>
      <c r="F49" s="15" t="s">
        <v>196</v>
      </c>
      <c r="G49" s="16">
        <v>45824</v>
      </c>
      <c r="H49" s="17" t="s">
        <v>197</v>
      </c>
      <c r="I49" s="18">
        <v>16767.89</v>
      </c>
      <c r="J49" s="19">
        <v>45825</v>
      </c>
      <c r="K49" s="13" t="s">
        <v>20</v>
      </c>
      <c r="L49" s="18">
        <f>804.85+15962.89</f>
        <v>16767.739999999998</v>
      </c>
      <c r="M49" s="17" t="s">
        <v>198</v>
      </c>
    </row>
    <row r="50" spans="1:13" s="20" customFormat="1" ht="120">
      <c r="A50" s="11" t="s">
        <v>15</v>
      </c>
      <c r="B50" s="12">
        <v>44</v>
      </c>
      <c r="C50" s="12">
        <v>33179565000137</v>
      </c>
      <c r="D50" s="13" t="s">
        <v>194</v>
      </c>
      <c r="E50" s="21" t="s">
        <v>199</v>
      </c>
      <c r="F50" s="15" t="s">
        <v>200</v>
      </c>
      <c r="G50" s="16">
        <v>45824</v>
      </c>
      <c r="H50" s="17" t="s">
        <v>201</v>
      </c>
      <c r="I50" s="18">
        <v>206.72</v>
      </c>
      <c r="J50" s="19">
        <v>45825</v>
      </c>
      <c r="K50" s="13" t="s">
        <v>20</v>
      </c>
      <c r="L50" s="18">
        <f>9.92+196.8</f>
        <v>206.72</v>
      </c>
      <c r="M50" s="17" t="s">
        <v>198</v>
      </c>
    </row>
    <row r="51" spans="1:13" s="20" customFormat="1" ht="105">
      <c r="A51" s="11" t="s">
        <v>15</v>
      </c>
      <c r="B51" s="12">
        <v>45</v>
      </c>
      <c r="C51" s="12">
        <v>7244008000223</v>
      </c>
      <c r="D51" s="13" t="s">
        <v>202</v>
      </c>
      <c r="E51" s="21" t="s">
        <v>203</v>
      </c>
      <c r="F51" s="15" t="s">
        <v>204</v>
      </c>
      <c r="G51" s="16">
        <v>45824</v>
      </c>
      <c r="H51" s="17" t="s">
        <v>205</v>
      </c>
      <c r="I51" s="18">
        <v>9000</v>
      </c>
      <c r="J51" s="19">
        <v>45825</v>
      </c>
      <c r="K51" s="13" t="s">
        <v>20</v>
      </c>
      <c r="L51" s="18">
        <f>432+8568</f>
        <v>9000</v>
      </c>
      <c r="M51" s="17" t="s">
        <v>206</v>
      </c>
    </row>
    <row r="52" spans="1:13" s="20" customFormat="1" ht="75">
      <c r="A52" s="11" t="s">
        <v>15</v>
      </c>
      <c r="B52" s="12">
        <v>46</v>
      </c>
      <c r="C52" s="32">
        <v>34028316000375</v>
      </c>
      <c r="D52" s="13" t="s">
        <v>207</v>
      </c>
      <c r="E52" s="21" t="s">
        <v>208</v>
      </c>
      <c r="F52" s="15" t="s">
        <v>209</v>
      </c>
      <c r="G52" s="16">
        <v>45831</v>
      </c>
      <c r="H52" s="17" t="s">
        <v>210</v>
      </c>
      <c r="I52" s="18">
        <v>15763.77</v>
      </c>
      <c r="J52" s="19">
        <v>45831</v>
      </c>
      <c r="K52" s="13" t="s">
        <v>20</v>
      </c>
      <c r="L52" s="18">
        <f>15763.77</f>
        <v>15763.77</v>
      </c>
      <c r="M52" s="17" t="s">
        <v>211</v>
      </c>
    </row>
    <row r="53" spans="1:13" s="20" customFormat="1" ht="120">
      <c r="A53" s="11" t="s">
        <v>15</v>
      </c>
      <c r="B53" s="12">
        <v>47</v>
      </c>
      <c r="C53" s="12">
        <v>27441006000150</v>
      </c>
      <c r="D53" s="13" t="s">
        <v>212</v>
      </c>
      <c r="E53" s="21" t="s">
        <v>213</v>
      </c>
      <c r="F53" s="15" t="s">
        <v>214</v>
      </c>
      <c r="G53" s="16">
        <v>45831</v>
      </c>
      <c r="H53" s="17" t="s">
        <v>215</v>
      </c>
      <c r="I53" s="18">
        <v>3900</v>
      </c>
      <c r="J53" s="19">
        <v>45832</v>
      </c>
      <c r="K53" s="33" t="s">
        <v>216</v>
      </c>
      <c r="L53" s="18">
        <v>3900</v>
      </c>
      <c r="M53" s="17" t="s">
        <v>217</v>
      </c>
    </row>
    <row r="54" spans="1:13" s="20" customFormat="1" ht="180.75" customHeight="1">
      <c r="A54" s="11" t="s">
        <v>15</v>
      </c>
      <c r="B54" s="12">
        <v>48</v>
      </c>
      <c r="C54" s="12">
        <v>18876112000176</v>
      </c>
      <c r="D54" s="13" t="s">
        <v>218</v>
      </c>
      <c r="E54" s="21" t="s">
        <v>219</v>
      </c>
      <c r="F54" s="15" t="s">
        <v>220</v>
      </c>
      <c r="G54" s="16">
        <v>45831</v>
      </c>
      <c r="H54" s="17" t="s">
        <v>221</v>
      </c>
      <c r="I54" s="18">
        <v>1209.3800000000001</v>
      </c>
      <c r="J54" s="19">
        <v>45832</v>
      </c>
      <c r="K54" s="13" t="s">
        <v>20</v>
      </c>
      <c r="L54" s="18">
        <v>1209.3800000000001</v>
      </c>
      <c r="M54" s="17" t="s">
        <v>222</v>
      </c>
    </row>
    <row r="55" spans="1:13" s="20" customFormat="1" ht="135">
      <c r="A55" s="11" t="s">
        <v>15</v>
      </c>
      <c r="B55" s="12">
        <v>49</v>
      </c>
      <c r="C55" s="12">
        <v>2341467000120</v>
      </c>
      <c r="D55" s="13" t="s">
        <v>223</v>
      </c>
      <c r="E55" s="21" t="s">
        <v>224</v>
      </c>
      <c r="F55" s="15" t="s">
        <v>225</v>
      </c>
      <c r="G55" s="16">
        <v>45831</v>
      </c>
      <c r="H55" s="17" t="s">
        <v>226</v>
      </c>
      <c r="I55" s="18">
        <v>56113.07</v>
      </c>
      <c r="J55" s="19">
        <v>45832</v>
      </c>
      <c r="K55" s="13" t="s">
        <v>20</v>
      </c>
      <c r="L55" s="18">
        <f>672.92+55440.15</f>
        <v>56113.07</v>
      </c>
      <c r="M55" s="17" t="s">
        <v>227</v>
      </c>
    </row>
    <row r="56" spans="1:13" s="20" customFormat="1" ht="75">
      <c r="A56" s="11" t="s">
        <v>15</v>
      </c>
      <c r="B56" s="12">
        <v>50</v>
      </c>
      <c r="C56" s="12">
        <v>6556008000115</v>
      </c>
      <c r="D56" s="13" t="s">
        <v>75</v>
      </c>
      <c r="E56" s="23" t="s">
        <v>228</v>
      </c>
      <c r="F56" s="15" t="s">
        <v>229</v>
      </c>
      <c r="G56" s="16">
        <v>45832</v>
      </c>
      <c r="H56" s="17" t="s">
        <v>230</v>
      </c>
      <c r="I56" s="18">
        <v>3200</v>
      </c>
      <c r="J56" s="19">
        <v>45832</v>
      </c>
      <c r="K56" s="13" t="s">
        <v>20</v>
      </c>
      <c r="L56" s="18">
        <f>153.6+64+2982.4</f>
        <v>3200</v>
      </c>
      <c r="M56" s="17" t="s">
        <v>231</v>
      </c>
    </row>
    <row r="57" spans="1:13" s="20" customFormat="1" ht="90">
      <c r="A57" s="11" t="s">
        <v>15</v>
      </c>
      <c r="B57" s="12">
        <v>51</v>
      </c>
      <c r="C57" s="12">
        <v>82845322000104</v>
      </c>
      <c r="D57" s="13" t="s">
        <v>232</v>
      </c>
      <c r="E57" s="21" t="s">
        <v>233</v>
      </c>
      <c r="F57" s="15" t="s">
        <v>234</v>
      </c>
      <c r="G57" s="16">
        <v>45832</v>
      </c>
      <c r="H57" s="17" t="s">
        <v>235</v>
      </c>
      <c r="I57" s="18">
        <v>69001.89</v>
      </c>
      <c r="J57" s="19">
        <v>45832</v>
      </c>
      <c r="K57" s="13" t="s">
        <v>20</v>
      </c>
      <c r="L57" s="18">
        <f>3312.1+65689.79</f>
        <v>69001.89</v>
      </c>
      <c r="M57" s="17" t="s">
        <v>236</v>
      </c>
    </row>
    <row r="58" spans="1:13" s="20" customFormat="1" ht="90">
      <c r="A58" s="11" t="s">
        <v>15</v>
      </c>
      <c r="B58" s="12">
        <v>52</v>
      </c>
      <c r="C58" s="12">
        <v>82845322000104</v>
      </c>
      <c r="D58" s="13" t="s">
        <v>232</v>
      </c>
      <c r="E58" s="21" t="s">
        <v>237</v>
      </c>
      <c r="F58" s="15" t="s">
        <v>238</v>
      </c>
      <c r="G58" s="16">
        <v>45832</v>
      </c>
      <c r="H58" s="17" t="s">
        <v>239</v>
      </c>
      <c r="I58" s="18">
        <v>84922.84</v>
      </c>
      <c r="J58" s="19">
        <v>45832</v>
      </c>
      <c r="K58" s="13" t="s">
        <v>20</v>
      </c>
      <c r="L58" s="18">
        <f>5844.49+79078.35</f>
        <v>84922.840000000011</v>
      </c>
      <c r="M58" s="17" t="s">
        <v>240</v>
      </c>
    </row>
    <row r="59" spans="1:13" s="20" customFormat="1" ht="90">
      <c r="A59" s="11" t="s">
        <v>15</v>
      </c>
      <c r="B59" s="12">
        <v>53</v>
      </c>
      <c r="C59" s="12">
        <v>82845322000104</v>
      </c>
      <c r="D59" s="13" t="s">
        <v>232</v>
      </c>
      <c r="E59" s="21" t="s">
        <v>241</v>
      </c>
      <c r="F59" s="15" t="s">
        <v>238</v>
      </c>
      <c r="G59" s="16">
        <v>45832</v>
      </c>
      <c r="H59" s="17" t="s">
        <v>242</v>
      </c>
      <c r="I59" s="18">
        <v>36837.370000000003</v>
      </c>
      <c r="J59" s="19">
        <v>45832</v>
      </c>
      <c r="K59" s="13" t="s">
        <v>20</v>
      </c>
      <c r="L59" s="18">
        <v>36837.370000000003</v>
      </c>
      <c r="M59" s="17" t="s">
        <v>240</v>
      </c>
    </row>
    <row r="60" spans="1:13" s="20" customFormat="1" ht="105">
      <c r="A60" s="11" t="s">
        <v>15</v>
      </c>
      <c r="B60" s="12">
        <v>54</v>
      </c>
      <c r="C60" s="12">
        <v>82845322000104</v>
      </c>
      <c r="D60" s="13" t="s">
        <v>232</v>
      </c>
      <c r="E60" s="21" t="s">
        <v>243</v>
      </c>
      <c r="F60" s="15" t="s">
        <v>244</v>
      </c>
      <c r="G60" s="16">
        <v>45832</v>
      </c>
      <c r="H60" s="17" t="s">
        <v>245</v>
      </c>
      <c r="I60" s="18">
        <v>56961.760000000002</v>
      </c>
      <c r="J60" s="19">
        <v>45832</v>
      </c>
      <c r="K60" s="13" t="s">
        <v>20</v>
      </c>
      <c r="L60" s="18">
        <f>2734.16+54227.6</f>
        <v>56961.759999999995</v>
      </c>
      <c r="M60" s="17" t="s">
        <v>246</v>
      </c>
    </row>
    <row r="61" spans="1:13" s="20" customFormat="1" ht="105">
      <c r="A61" s="11" t="s">
        <v>15</v>
      </c>
      <c r="B61" s="12">
        <v>55</v>
      </c>
      <c r="C61" s="12">
        <v>82845322000104</v>
      </c>
      <c r="D61" s="13" t="s">
        <v>232</v>
      </c>
      <c r="E61" s="21" t="s">
        <v>247</v>
      </c>
      <c r="F61" s="15" t="s">
        <v>248</v>
      </c>
      <c r="G61" s="16">
        <v>45832</v>
      </c>
      <c r="H61" s="17" t="s">
        <v>249</v>
      </c>
      <c r="I61" s="18">
        <v>105755.95</v>
      </c>
      <c r="J61" s="19">
        <v>45832</v>
      </c>
      <c r="K61" s="13" t="s">
        <v>20</v>
      </c>
      <c r="L61" s="18">
        <f>5076.28+100679.67</f>
        <v>105755.95</v>
      </c>
      <c r="M61" s="17" t="s">
        <v>250</v>
      </c>
    </row>
    <row r="62" spans="1:13" s="20" customFormat="1" ht="90">
      <c r="A62" s="11" t="s">
        <v>15</v>
      </c>
      <c r="B62" s="12">
        <v>56</v>
      </c>
      <c r="C62" s="12">
        <v>4407920000180</v>
      </c>
      <c r="D62" s="13" t="s">
        <v>251</v>
      </c>
      <c r="E62" s="21" t="s">
        <v>252</v>
      </c>
      <c r="F62" s="15" t="s">
        <v>253</v>
      </c>
      <c r="G62" s="16">
        <v>45832</v>
      </c>
      <c r="H62" s="17" t="s">
        <v>254</v>
      </c>
      <c r="I62" s="18">
        <v>19915.09</v>
      </c>
      <c r="J62" s="19">
        <v>45832</v>
      </c>
      <c r="K62" s="13" t="s">
        <v>20</v>
      </c>
      <c r="L62" s="18">
        <f>995.75+18919.34</f>
        <v>19915.09</v>
      </c>
      <c r="M62" s="17" t="s">
        <v>255</v>
      </c>
    </row>
    <row r="63" spans="1:13" s="20" customFormat="1" ht="91.5" customHeight="1">
      <c r="A63" s="11" t="s">
        <v>15</v>
      </c>
      <c r="B63" s="12">
        <v>57</v>
      </c>
      <c r="C63" s="12">
        <v>84544469000181</v>
      </c>
      <c r="D63" s="33" t="s">
        <v>256</v>
      </c>
      <c r="E63" s="21" t="s">
        <v>257</v>
      </c>
      <c r="F63" s="15" t="s">
        <v>258</v>
      </c>
      <c r="G63" s="16">
        <v>45832</v>
      </c>
      <c r="H63" s="17" t="s">
        <v>259</v>
      </c>
      <c r="I63" s="18">
        <v>2122.12</v>
      </c>
      <c r="J63" s="19">
        <v>45832</v>
      </c>
      <c r="K63" s="13" t="s">
        <v>20</v>
      </c>
      <c r="L63" s="18">
        <f>26.36+109.82+1985.94</f>
        <v>2122.12</v>
      </c>
      <c r="M63" s="17" t="s">
        <v>260</v>
      </c>
    </row>
    <row r="64" spans="1:13" s="20" customFormat="1" ht="94.5" customHeight="1">
      <c r="A64" s="11" t="s">
        <v>15</v>
      </c>
      <c r="B64" s="12">
        <v>58</v>
      </c>
      <c r="C64" s="12">
        <v>84544469000181</v>
      </c>
      <c r="D64" s="33" t="s">
        <v>256</v>
      </c>
      <c r="E64" s="21" t="s">
        <v>261</v>
      </c>
      <c r="F64" s="15" t="s">
        <v>258</v>
      </c>
      <c r="G64" s="16">
        <v>45832</v>
      </c>
      <c r="H64" s="17" t="s">
        <v>262</v>
      </c>
      <c r="I64" s="18">
        <v>74.2</v>
      </c>
      <c r="J64" s="19">
        <v>45832</v>
      </c>
      <c r="K64" s="13" t="s">
        <v>20</v>
      </c>
      <c r="L64" s="18">
        <v>74.2</v>
      </c>
      <c r="M64" s="17" t="s">
        <v>260</v>
      </c>
    </row>
    <row r="65" spans="1:14" s="20" customFormat="1" ht="135">
      <c r="A65" s="11" t="s">
        <v>15</v>
      </c>
      <c r="B65" s="12">
        <v>59</v>
      </c>
      <c r="C65" s="12">
        <v>2341467000120</v>
      </c>
      <c r="D65" s="13" t="s">
        <v>263</v>
      </c>
      <c r="E65" s="21" t="s">
        <v>264</v>
      </c>
      <c r="F65" s="15" t="s">
        <v>265</v>
      </c>
      <c r="G65" s="16">
        <v>45832</v>
      </c>
      <c r="H65" s="17" t="s">
        <v>266</v>
      </c>
      <c r="I65" s="18">
        <v>6192.34</v>
      </c>
      <c r="J65" s="19">
        <v>45832</v>
      </c>
      <c r="K65" s="13" t="s">
        <v>20</v>
      </c>
      <c r="L65" s="18">
        <f>4223.56+1968.78</f>
        <v>6192.34</v>
      </c>
      <c r="M65" s="17" t="s">
        <v>267</v>
      </c>
    </row>
    <row r="66" spans="1:14" s="20" customFormat="1" ht="135">
      <c r="A66" s="11" t="s">
        <v>15</v>
      </c>
      <c r="B66" s="12">
        <v>60</v>
      </c>
      <c r="C66" s="12">
        <v>2341467000120</v>
      </c>
      <c r="D66" s="13" t="s">
        <v>263</v>
      </c>
      <c r="E66" s="21" t="s">
        <v>268</v>
      </c>
      <c r="F66" s="15" t="s">
        <v>269</v>
      </c>
      <c r="G66" s="16">
        <v>45832</v>
      </c>
      <c r="H66" s="17" t="s">
        <v>270</v>
      </c>
      <c r="I66" s="18">
        <v>69281.440000000002</v>
      </c>
      <c r="J66" s="19">
        <v>45832</v>
      </c>
      <c r="K66" s="13" t="s">
        <v>20</v>
      </c>
      <c r="L66" s="18">
        <v>69281.440000000002</v>
      </c>
      <c r="M66" s="17" t="s">
        <v>267</v>
      </c>
    </row>
    <row r="67" spans="1:14" s="20" customFormat="1" ht="135">
      <c r="A67" s="11" t="s">
        <v>15</v>
      </c>
      <c r="B67" s="12">
        <v>61</v>
      </c>
      <c r="C67" s="12">
        <v>2341467000120</v>
      </c>
      <c r="D67" s="13" t="s">
        <v>263</v>
      </c>
      <c r="E67" s="21" t="s">
        <v>271</v>
      </c>
      <c r="F67" s="15" t="s">
        <v>269</v>
      </c>
      <c r="G67" s="16">
        <v>45832</v>
      </c>
      <c r="H67" s="17" t="s">
        <v>272</v>
      </c>
      <c r="I67" s="18">
        <v>24494.82</v>
      </c>
      <c r="J67" s="19">
        <v>45832</v>
      </c>
      <c r="K67" s="13" t="s">
        <v>20</v>
      </c>
      <c r="L67" s="18">
        <v>24494.82</v>
      </c>
      <c r="M67" s="17" t="s">
        <v>267</v>
      </c>
    </row>
    <row r="68" spans="1:14" s="20" customFormat="1" ht="165">
      <c r="A68" s="11" t="s">
        <v>15</v>
      </c>
      <c r="B68" s="12">
        <v>62</v>
      </c>
      <c r="C68" s="12">
        <v>11699529000161</v>
      </c>
      <c r="D68" s="13" t="s">
        <v>273</v>
      </c>
      <c r="E68" s="23" t="s">
        <v>274</v>
      </c>
      <c r="F68" s="15" t="s">
        <v>275</v>
      </c>
      <c r="G68" s="16">
        <v>45833</v>
      </c>
      <c r="H68" s="17" t="s">
        <v>276</v>
      </c>
      <c r="I68" s="18">
        <v>1840</v>
      </c>
      <c r="J68" s="19">
        <v>45834</v>
      </c>
      <c r="K68" s="13" t="s">
        <v>20</v>
      </c>
      <c r="L68" s="18">
        <v>1840</v>
      </c>
      <c r="M68" s="17" t="s">
        <v>277</v>
      </c>
    </row>
    <row r="69" spans="1:14" s="20" customFormat="1" ht="150">
      <c r="A69" s="11" t="s">
        <v>15</v>
      </c>
      <c r="B69" s="12">
        <v>63</v>
      </c>
      <c r="C69" s="12">
        <v>11699529000161</v>
      </c>
      <c r="D69" s="13" t="s">
        <v>273</v>
      </c>
      <c r="E69" s="23" t="s">
        <v>278</v>
      </c>
      <c r="F69" s="15" t="s">
        <v>279</v>
      </c>
      <c r="G69" s="16">
        <v>45833</v>
      </c>
      <c r="H69" s="17" t="s">
        <v>280</v>
      </c>
      <c r="I69" s="18">
        <v>1820</v>
      </c>
      <c r="J69" s="19">
        <v>45834</v>
      </c>
      <c r="K69" s="13" t="s">
        <v>20</v>
      </c>
      <c r="L69" s="18">
        <v>1820</v>
      </c>
      <c r="M69" s="17" t="s">
        <v>281</v>
      </c>
    </row>
    <row r="70" spans="1:14" s="20" customFormat="1" ht="120">
      <c r="A70" s="11" t="s">
        <v>15</v>
      </c>
      <c r="B70" s="12">
        <v>64</v>
      </c>
      <c r="C70" s="12">
        <v>87883807000106</v>
      </c>
      <c r="D70" s="13" t="s">
        <v>282</v>
      </c>
      <c r="E70" s="21" t="s">
        <v>283</v>
      </c>
      <c r="F70" s="15" t="s">
        <v>284</v>
      </c>
      <c r="G70" s="16">
        <v>45834</v>
      </c>
      <c r="H70" s="17" t="s">
        <v>285</v>
      </c>
      <c r="I70" s="18">
        <v>188.55</v>
      </c>
      <c r="J70" s="19">
        <v>45834</v>
      </c>
      <c r="K70" s="13" t="s">
        <v>20</v>
      </c>
      <c r="L70" s="18">
        <f>4.52+184.03</f>
        <v>188.55</v>
      </c>
      <c r="M70" s="17" t="s">
        <v>286</v>
      </c>
      <c r="N70" s="2"/>
    </row>
    <row r="71" spans="1:14" s="20" customFormat="1" ht="135">
      <c r="A71" s="11" t="s">
        <v>15</v>
      </c>
      <c r="B71" s="12">
        <v>65</v>
      </c>
      <c r="C71" s="12">
        <v>61074175000138</v>
      </c>
      <c r="D71" s="13" t="s">
        <v>287</v>
      </c>
      <c r="E71" s="21" t="s">
        <v>288</v>
      </c>
      <c r="F71" s="15" t="s">
        <v>289</v>
      </c>
      <c r="G71" s="16">
        <v>45834</v>
      </c>
      <c r="H71" s="17" t="s">
        <v>290</v>
      </c>
      <c r="I71" s="18">
        <v>19902.37</v>
      </c>
      <c r="J71" s="19">
        <v>45834</v>
      </c>
      <c r="K71" s="13" t="s">
        <v>20</v>
      </c>
      <c r="L71" s="18">
        <f>477.65+19424.72</f>
        <v>19902.370000000003</v>
      </c>
      <c r="M71" s="17" t="s">
        <v>291</v>
      </c>
      <c r="N71" s="2"/>
    </row>
    <row r="72" spans="1:14" s="20" customFormat="1" ht="105">
      <c r="A72" s="11" t="s">
        <v>15</v>
      </c>
      <c r="B72" s="12">
        <v>66</v>
      </c>
      <c r="C72" s="12">
        <v>26722189000110</v>
      </c>
      <c r="D72" s="13" t="s">
        <v>292</v>
      </c>
      <c r="E72" s="21" t="s">
        <v>293</v>
      </c>
      <c r="F72" s="15" t="s">
        <v>294</v>
      </c>
      <c r="G72" s="16">
        <v>45834</v>
      </c>
      <c r="H72" s="17" t="s">
        <v>295</v>
      </c>
      <c r="I72" s="18">
        <v>20927.310000000001</v>
      </c>
      <c r="J72" s="19">
        <v>45838</v>
      </c>
      <c r="K72" s="13" t="s">
        <v>20</v>
      </c>
      <c r="L72" s="18">
        <f>62.64+165.72+185.68+88.2+20425.07</f>
        <v>20927.310000000001</v>
      </c>
      <c r="M72" s="17" t="s">
        <v>296</v>
      </c>
      <c r="N72" s="2"/>
    </row>
    <row r="73" spans="1:14" s="20" customFormat="1" ht="105">
      <c r="A73" s="11" t="s">
        <v>15</v>
      </c>
      <c r="B73" s="12">
        <v>67</v>
      </c>
      <c r="C73" s="12">
        <v>26722189000110</v>
      </c>
      <c r="D73" s="13" t="s">
        <v>292</v>
      </c>
      <c r="E73" s="21" t="s">
        <v>297</v>
      </c>
      <c r="F73" s="15" t="s">
        <v>298</v>
      </c>
      <c r="G73" s="16">
        <v>45834</v>
      </c>
      <c r="H73" s="17" t="s">
        <v>299</v>
      </c>
      <c r="I73" s="18">
        <v>170603.58</v>
      </c>
      <c r="J73" s="19">
        <v>45838</v>
      </c>
      <c r="K73" s="13" t="s">
        <v>20</v>
      </c>
      <c r="L73" s="18">
        <f>1652.98+960.13+1607.9+76.38+6.69+9.62+3.09+19.61+0.77+3+1.11+2.68+4.24+0.73+2.42+166252.23</f>
        <v>170603.58000000002</v>
      </c>
      <c r="M73" s="17" t="s">
        <v>296</v>
      </c>
      <c r="N73" s="2"/>
    </row>
    <row r="74" spans="1:14" s="20" customFormat="1" ht="105">
      <c r="A74" s="11" t="s">
        <v>15</v>
      </c>
      <c r="B74" s="12">
        <v>68</v>
      </c>
      <c r="C74" s="12">
        <v>26722189000110</v>
      </c>
      <c r="D74" s="13" t="s">
        <v>292</v>
      </c>
      <c r="E74" s="21" t="s">
        <v>300</v>
      </c>
      <c r="F74" s="15" t="s">
        <v>298</v>
      </c>
      <c r="G74" s="16">
        <v>45834</v>
      </c>
      <c r="H74" s="17" t="s">
        <v>301</v>
      </c>
      <c r="I74" s="18">
        <v>2806.08</v>
      </c>
      <c r="J74" s="19">
        <v>45838</v>
      </c>
      <c r="K74" s="13" t="s">
        <v>20</v>
      </c>
      <c r="L74" s="18">
        <v>2806.08</v>
      </c>
      <c r="M74" s="17" t="s">
        <v>296</v>
      </c>
      <c r="N74" s="2"/>
    </row>
    <row r="75" spans="1:14" ht="15" customHeight="1">
      <c r="A75" s="34" t="s">
        <v>302</v>
      </c>
      <c r="B75" s="34"/>
      <c r="C75" s="34"/>
      <c r="D75" s="4"/>
      <c r="K75" s="35"/>
    </row>
    <row r="76" spans="1:14" ht="15" customHeight="1">
      <c r="A76" s="36" t="str">
        <f>[1]Bens!A30</f>
        <v>Data da última atualização: 01/07/2025</v>
      </c>
      <c r="B76" s="37"/>
      <c r="C76" s="4"/>
      <c r="D76" s="1"/>
    </row>
    <row r="77" spans="1:14" ht="15" customHeight="1">
      <c r="A77" s="38" t="s">
        <v>303</v>
      </c>
      <c r="B77" s="38"/>
      <c r="C77" s="38"/>
      <c r="D77" s="38"/>
    </row>
    <row r="78" spans="1:14" ht="15" customHeight="1">
      <c r="A78" s="38" t="s">
        <v>304</v>
      </c>
      <c r="B78" s="38"/>
      <c r="C78" s="38"/>
      <c r="D78" s="38"/>
    </row>
    <row r="79" spans="1:14" ht="15" customHeight="1">
      <c r="A79" s="39" t="s">
        <v>305</v>
      </c>
      <c r="B79" s="39"/>
      <c r="C79" s="39"/>
      <c r="D79" s="1"/>
    </row>
    <row r="80" spans="1:14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48.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</sheetData>
  <mergeCells count="5">
    <mergeCell ref="A2:M2"/>
    <mergeCell ref="A3:E3"/>
    <mergeCell ref="A5:L5"/>
    <mergeCell ref="A77:D77"/>
    <mergeCell ref="A78:D78"/>
  </mergeCells>
  <conditionalFormatting sqref="C7:C74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E49" r:id="rId1" xr:uid="{CD7E7B7E-911C-46E6-9727-9538C66E78D2}"/>
    <hyperlink ref="E50" r:id="rId2" xr:uid="{1D8E2AC7-75BD-4C86-BA91-FE853E1ED935}"/>
    <hyperlink ref="F7" r:id="rId3" xr:uid="{8DE94CFB-74BD-4267-8871-85465DBC5C85}"/>
    <hyperlink ref="F8" r:id="rId4" xr:uid="{7E8C08AA-C7CB-43F2-AE0A-694AD1CE7F08}"/>
    <hyperlink ref="F9" r:id="rId5" xr:uid="{AEDE5FE7-3BE3-46F2-8094-14F6CE252D5E}"/>
    <hyperlink ref="F10" r:id="rId6" xr:uid="{A7B876C3-6D3A-45DD-9F8E-CE051C3E81D9}"/>
    <hyperlink ref="F49" r:id="rId7" xr:uid="{566FF779-9671-4659-9CF5-8C9C5D285973}"/>
    <hyperlink ref="F50" r:id="rId8" xr:uid="{B03B8A8B-3657-492E-B8BB-C3B68B757C2D}"/>
    <hyperlink ref="F11" r:id="rId9" xr:uid="{2455B352-3261-4822-ACD2-0275A04F66FB}"/>
    <hyperlink ref="F12" r:id="rId10" xr:uid="{8B6E6C6D-9774-4473-8865-EE8E25927421}"/>
    <hyperlink ref="F13" r:id="rId11" xr:uid="{2939D6C5-26AF-4FB1-87C4-EB718841D486}"/>
    <hyperlink ref="F14" r:id="rId12" xr:uid="{B219ED2D-78CC-4A02-ADDD-0DD3D4B7435D}"/>
    <hyperlink ref="F15" r:id="rId13" xr:uid="{98A3AA6F-2D0B-419D-9747-533012FC071C}"/>
    <hyperlink ref="F16" r:id="rId14" xr:uid="{BCA4CCC3-1CF7-438A-AB4E-2E89458759F0}"/>
    <hyperlink ref="F17" r:id="rId15" xr:uid="{F09B7266-FA9C-4EC6-B6A1-541826679D62}"/>
    <hyperlink ref="F18" r:id="rId16" xr:uid="{C2B8598B-E3D2-4582-8D0D-C0019C72E281}"/>
    <hyperlink ref="F19" r:id="rId17" xr:uid="{0CA238C7-CA31-45AA-8BA0-C5BBF823156A}"/>
    <hyperlink ref="F20" r:id="rId18" xr:uid="{BCFB616A-687F-49F5-A20D-96034C902574}"/>
    <hyperlink ref="F21" r:id="rId19" xr:uid="{456A6F36-E23C-435D-ACB4-CF4CD4C4E78A}"/>
    <hyperlink ref="F22" r:id="rId20" xr:uid="{B8EC0ED9-C213-4F22-BA77-D803E0F1B104}"/>
    <hyperlink ref="F23" r:id="rId21" xr:uid="{E73C2BB0-FAE2-4545-BB6A-81ED4DC86304}"/>
    <hyperlink ref="F24" r:id="rId22" xr:uid="{7709C2EA-4088-480F-A739-152FFB1D277C}"/>
    <hyperlink ref="F25" r:id="rId23" xr:uid="{9F4643B2-A1EF-43D9-93C5-E52088ED814C}"/>
    <hyperlink ref="F26" r:id="rId24" xr:uid="{8A9D2479-4338-4BE7-9B60-9FE89CFE73E7}"/>
    <hyperlink ref="F27" r:id="rId25" xr:uid="{EA2C65FC-2213-4986-A623-8BD5B1C2D8D9}"/>
    <hyperlink ref="F28" r:id="rId26" xr:uid="{AF927A1C-EBCE-4771-91E8-DBA59599D559}"/>
    <hyperlink ref="F29" r:id="rId27" xr:uid="{D7248ADC-C7F3-4B6C-99F4-86836100FDB8}"/>
    <hyperlink ref="F30" r:id="rId28" xr:uid="{1E88F532-4B09-4CCD-ABF8-2E6DBFDA8448}"/>
    <hyperlink ref="F31" r:id="rId29" xr:uid="{22482AFD-828C-4334-BB04-F2D161AFC332}"/>
    <hyperlink ref="F32" r:id="rId30" xr:uid="{EA6A7D49-ACA8-4546-91F3-0D40D4ED41B2}"/>
    <hyperlink ref="F33" r:id="rId31" xr:uid="{1FAD53C4-E6AF-49D9-B21A-EBCA72BFD0F7}"/>
    <hyperlink ref="F34" r:id="rId32" xr:uid="{BE4923DB-6BA7-499E-91AA-A11148BE733F}"/>
    <hyperlink ref="F35" r:id="rId33" xr:uid="{356D1BF9-67BC-4C9C-A208-A3EEFA0D2AA4}"/>
    <hyperlink ref="F36" r:id="rId34" xr:uid="{0341F83C-4614-4CFE-8AED-364FA95D29C0}"/>
    <hyperlink ref="F37" r:id="rId35" xr:uid="{73211843-54A5-405E-A3D4-77C99D42FC91}"/>
    <hyperlink ref="F38" r:id="rId36" xr:uid="{22FEB8C5-3C78-4DDB-87C0-6C967CE2E51B}"/>
    <hyperlink ref="F39" r:id="rId37" xr:uid="{D802B851-5CA7-4C56-9837-45F84A67E333}"/>
    <hyperlink ref="F40" r:id="rId38" xr:uid="{E2484C05-5103-4F3F-95F9-D7FBBCE53F11}"/>
    <hyperlink ref="F41" r:id="rId39" xr:uid="{5EEC66A1-5212-4747-8594-47C80B2D7306}"/>
    <hyperlink ref="F42" r:id="rId40" xr:uid="{CC24F186-298D-495F-A075-46D9890C0987}"/>
    <hyperlink ref="F43" r:id="rId41" xr:uid="{FC0C23F5-1B44-4FA6-9D83-2012DA41316F}"/>
    <hyperlink ref="F44" r:id="rId42" xr:uid="{2E634368-0089-4358-96A6-E2BA8AD352D9}"/>
    <hyperlink ref="F45" r:id="rId43" xr:uid="{B751C051-27B4-4025-ACA3-4C8B08B14A92}"/>
    <hyperlink ref="F46" r:id="rId44" xr:uid="{186C1FE1-E27D-4C14-8EF7-ECACFF8C8993}"/>
    <hyperlink ref="F47" r:id="rId45" xr:uid="{F855F81C-351E-4617-BD25-E915ABD5B878}"/>
    <hyperlink ref="F48" r:id="rId46" xr:uid="{937AB4BF-96E9-42D9-ACBA-7B283087DCE7}"/>
    <hyperlink ref="F51" r:id="rId47" xr:uid="{AEFB19F1-E0B7-4D8D-8EEA-2D8042437B24}"/>
    <hyperlink ref="F52" r:id="rId48" xr:uid="{BA960512-7748-4A90-8863-0D1B4031648D}"/>
    <hyperlink ref="F53" r:id="rId49" xr:uid="{C8106442-B240-4C5E-9652-7BA02C4F36C1}"/>
    <hyperlink ref="F54" r:id="rId50" xr:uid="{B7E53D5C-B43C-45F8-815A-C1399379977A}"/>
    <hyperlink ref="F55" r:id="rId51" xr:uid="{E6D14F5E-E9E3-4DFB-B2D2-FDD874102D79}"/>
    <hyperlink ref="F56" r:id="rId52" xr:uid="{58F7BD91-567A-481F-B13E-8CFDC3DD092E}"/>
    <hyperlink ref="F57" r:id="rId53" xr:uid="{8986BCD3-8D71-4AA0-8FEA-1041FC6AFCB1}"/>
    <hyperlink ref="F58" r:id="rId54" xr:uid="{99B9D59C-5B07-4A0F-BDA1-5D081785E1DE}"/>
    <hyperlink ref="F59" r:id="rId55" xr:uid="{E3600767-26B4-45A9-A83D-9DD5CE684C11}"/>
    <hyperlink ref="F60" r:id="rId56" xr:uid="{62DF27D6-1804-4465-938B-5A96B9BDDDEC}"/>
    <hyperlink ref="F61" r:id="rId57" xr:uid="{85BDBDB0-8EBC-4697-A26A-F50653ADB110}"/>
    <hyperlink ref="F62" r:id="rId58" xr:uid="{ED3E4064-9678-488A-B974-53684FF1DE36}"/>
    <hyperlink ref="F63" r:id="rId59" xr:uid="{C54FFAF1-339D-4446-A3D7-89601341EAD5}"/>
    <hyperlink ref="F64" r:id="rId60" xr:uid="{57555E66-5A2B-428B-8DC5-16D6B603BAB4}"/>
    <hyperlink ref="F65" r:id="rId61" xr:uid="{0B97806E-D31A-4352-9FF2-4E228A12E393}"/>
    <hyperlink ref="F66" r:id="rId62" xr:uid="{74945E83-9D68-4D8A-B834-AA90E869031D}"/>
    <hyperlink ref="F67" r:id="rId63" xr:uid="{68A843DE-53FB-43D2-94CB-98A4F07927BC}"/>
    <hyperlink ref="F68" r:id="rId64" xr:uid="{632F8618-D185-4772-9EDC-21F788160591}"/>
    <hyperlink ref="F69" r:id="rId65" xr:uid="{D19E8C33-3B43-4FB3-B9B5-B02026B53812}"/>
    <hyperlink ref="F70" r:id="rId66" xr:uid="{8B14A4B1-B1D7-42C6-8BDB-3CD079A1990F}"/>
    <hyperlink ref="F71" r:id="rId67" xr:uid="{CE47D0AF-806C-414B-96F1-BE84860D0E95}"/>
    <hyperlink ref="F72" r:id="rId68" xr:uid="{6984257A-2A77-4D53-BDAC-ED66E8EB6D89}"/>
    <hyperlink ref="F73" r:id="rId69" xr:uid="{1E570B24-BA83-4FBE-8873-419640C0BC01}"/>
    <hyperlink ref="F74" r:id="rId70" xr:uid="{960E091E-B755-4EE1-B4C8-D5FE40297AF0}"/>
    <hyperlink ref="E7" r:id="rId71" xr:uid="{03EDFFF4-653C-4678-8BEB-FDC13B3249A1}"/>
    <hyperlink ref="E8" r:id="rId72" xr:uid="{E04B70DA-2A48-4A67-9275-C1FCA3C787B2}"/>
    <hyperlink ref="E9" r:id="rId73" xr:uid="{745D8B8F-B57E-4C15-9403-4ECA3FC967E1}"/>
    <hyperlink ref="E11" r:id="rId74" xr:uid="{12310D50-EBAA-4837-8D88-1278B6B9091A}"/>
    <hyperlink ref="E12" r:id="rId75" xr:uid="{4929E090-BBD7-4900-BD5E-4286AFDC61FC}"/>
    <hyperlink ref="E13" r:id="rId76" xr:uid="{CB047CFB-8FCB-473D-9B44-85DB856E5B5A}"/>
    <hyperlink ref="E15" r:id="rId77" xr:uid="{959F8030-C2AF-4E6E-A0D5-B453EA0F7F84}"/>
    <hyperlink ref="E14" r:id="rId78" display="Liquidação da NE nº 2025NE0000619 - Prestação do serviço , referente ao fornecimento de 02 licenças Architecture Engineering Construction Collection Single-user Annual Subscription Renewal (CA N° 004/2022 - MP/PGJ), conforme NFSe N° 30484 e documentos no PI-SEI 2025.007352." xr:uid="{95304DEF-5897-42DC-BB09-A1952F1130F5}"/>
    <hyperlink ref="E16" r:id="rId79" xr:uid="{A9C4B49B-E253-4559-A579-E780F6474C71}"/>
    <hyperlink ref="E17" r:id="rId80" xr:uid="{71779FDE-363F-44BA-9BC4-E7CD6183BA84}"/>
    <hyperlink ref="E20" r:id="rId81" xr:uid="{7E455679-4EDC-4A4B-AD70-7F2FAB205EDD}"/>
    <hyperlink ref="E23" r:id="rId82" xr:uid="{813C9AF3-44CA-4AB4-883B-920A5285B486}"/>
    <hyperlink ref="E24" r:id="rId83" xr:uid="{689BFCD7-9CD8-4EC9-A744-8C0E6D7DA6E1}"/>
    <hyperlink ref="E25" r:id="rId84" xr:uid="{726886B3-A54F-4FD8-B992-4E230987B1AA}"/>
    <hyperlink ref="E26" r:id="rId85" xr:uid="{51B16AD2-1261-4275-82F6-6040643CDB28}"/>
    <hyperlink ref="E27" r:id="rId86" xr:uid="{24E27CD8-DF42-43C7-A512-650BA51DEC25}"/>
    <hyperlink ref="E28" r:id="rId87" xr:uid="{7D32EB64-4B1A-4881-9289-F0C4C6DD3CA5}"/>
    <hyperlink ref="E29" r:id="rId88" xr:uid="{302B6608-204B-4FAE-976A-E750C5E337CE}"/>
    <hyperlink ref="E30" r:id="rId89" xr:uid="{6923177B-BC3F-4C99-A6EB-37CEB0772AB9}"/>
    <hyperlink ref="E31" r:id="rId90" xr:uid="{CDFCBE16-EB69-4053-AEF3-E5D93C0B3B4B}"/>
    <hyperlink ref="E32" r:id="rId91" xr:uid="{D4488200-BB12-41BC-95ED-59B482348440}"/>
    <hyperlink ref="E33" r:id="rId92" xr:uid="{F123A4D8-7AC1-4DCD-94FF-804FA7CFD7D7}"/>
    <hyperlink ref="E34" r:id="rId93" xr:uid="{17339C97-A14E-4017-B2E4-F49E4CB3D8DE}"/>
    <hyperlink ref="E35" r:id="rId94" xr:uid="{47C537CF-BCF1-430C-80BF-2F60AC31D072}"/>
    <hyperlink ref="E36" r:id="rId95" xr:uid="{CD7388F6-D8BF-4D35-8C7D-7AFEB005344C}"/>
    <hyperlink ref="E37" r:id="rId96" xr:uid="{0A722C90-BC90-41AA-B03A-5A19E21ADE77}"/>
    <hyperlink ref="E41" r:id="rId97" xr:uid="{56FF2080-0920-4FA3-9780-04F2167685C2}"/>
    <hyperlink ref="E42" r:id="rId98" xr:uid="{786957D4-C84B-4864-B481-6DB5A88EAA53}"/>
    <hyperlink ref="E44" r:id="rId99" xr:uid="{E40BBA54-CFF9-44A7-998D-0AD42DB1FC8F}"/>
    <hyperlink ref="E45" r:id="rId100" xr:uid="{68B8C01F-3519-43E5-A6D4-0A00C6AF5C62}"/>
    <hyperlink ref="E46" r:id="rId101" xr:uid="{33AE2559-7E5A-446F-9294-2C208549E6D3}"/>
    <hyperlink ref="E47" r:id="rId102" xr:uid="{C7FD66BE-81A0-4A97-AE48-D991353EBBAE}"/>
    <hyperlink ref="E63" r:id="rId103" xr:uid="{06C8843F-055A-4683-BD7C-F0BBD1A94BF9}"/>
    <hyperlink ref="E64" r:id="rId104" xr:uid="{A30A3FFC-8CAF-4D36-A48E-0A91DC003B68}"/>
    <hyperlink ref="E72" r:id="rId105" xr:uid="{19A90C2A-77B1-4CC4-A230-0BA26D0FCB52}"/>
    <hyperlink ref="E73" r:id="rId106" xr:uid="{0B47C056-7123-4090-856F-29001C0D7FAA}"/>
    <hyperlink ref="E74" r:id="rId107" xr:uid="{D709CE58-39B6-4644-9623-C3E0BDB1E751}"/>
    <hyperlink ref="E48" r:id="rId108" xr:uid="{F15336FE-AB9C-42DE-A2F5-7561D873D146}"/>
    <hyperlink ref="E51" r:id="rId109" xr:uid="{79AB22DB-51C4-460A-88A3-176D98AAFB3E}"/>
    <hyperlink ref="E52" r:id="rId110" xr:uid="{FB6B1277-55FE-41EB-8AD1-8B1E05B33897}"/>
    <hyperlink ref="E53" r:id="rId111" xr:uid="{5BA65EF9-89D9-42C4-B37A-C5EB6B806D25}"/>
    <hyperlink ref="E55" r:id="rId112" display="Liquidação da NE nº 2025NE0000025 - Ref. serviço de fornecimento de energia elétrica nas  unidades consumidoras da Procuradoria-Geral de Justiça do Estado do Amazonas (CA 027/2024-MP/PGJ) relativo a MAIO/2025, conforme Fatura nº 869937.05/2025.01&amp;#8203; e documentos no SEI 2025.012572." xr:uid="{7146C8F6-71EC-4DF1-B775-0F9AFBDD6B66}"/>
    <hyperlink ref="E65" r:id="rId113" display="Liquidação da NE nº 2025NE0000049 - Ref. serviço de fornecimento de energia elétrica dos Prédios Sede, Anexo Administrativo e Unidade da Belo Horizonte (CA 004/2024-MP/PGJ) relativo a MAIO/2025, conforme Fatura nº 869937.05/2025.00&amp;#8203; e documentos no SEI 2025.012571." xr:uid="{BB524E8E-B511-4033-B7BA-DCD9441A89D1}"/>
    <hyperlink ref="E66" r:id="rId114" display="Liquidação da NE nº 2025NE0000047 - Ref. serviço de fornecimento de energia elétrica dos Prédios Sede, Anexo Administrativo e Unidade da Belo Horizonte (CA 004/2024-MP/PGJ) relativo a MAIO/2025, conforme Fatura nº 869937.05/2025.00&amp;#8203; e documentos no SEI 2025.012571." xr:uid="{E549F663-C635-4D9E-95A0-A4A2FFEA1DBB}"/>
    <hyperlink ref="E67" r:id="rId115" display="Liquidação da NE nº 2025NE0000919 - Ref. serviço de fornecimento de energia elétrica dos Prédios Sede, Anexo Administrativo e Unidade da Belo Horizonte (CA 004/2024-MP/PGJ) relativo a MAIO/2025, conforme Fatura nº 869937.05/2025.00&amp;#8203; e documentos no SEI 2025.012571." xr:uid="{3DF42A23-717A-4066-B5D8-6D8064C8E148}"/>
    <hyperlink ref="E70" r:id="rId116" xr:uid="{386D29B7-53F8-4E6A-97B5-942FB624A979}"/>
    <hyperlink ref="E54" r:id="rId117" display="Liquidação da NE nº 2025NE0000017 - Prestação de serviços de publicação de atos oficiais e notas de interesse público desta Procuradoria-Geral de Justiça/Ministério Público do Estado do Amazonas em jornal diário de grande circulação no Estado do Amazonas, referente aos serviços prestados no período de MAIO/2025, descritos na NF nº 26347 e demais documentos no SEI 2025.010596." xr:uid="{563B71F1-38D5-471C-85B8-E84CF067C4FF}"/>
    <hyperlink ref="E57" r:id="rId118" xr:uid="{706CBF03-2F1D-4B71-9C11-30B71064A174}"/>
    <hyperlink ref="E58" r:id="rId119" xr:uid="{CF9F8DD8-F81B-4B22-8FF6-FC2124917682}"/>
    <hyperlink ref="E59" r:id="rId120" xr:uid="{E154DEF8-E469-4CF5-BA72-2CB510BB8CB3}"/>
    <hyperlink ref="E60" r:id="rId121" xr:uid="{EC0AD295-7619-402D-B1AE-C62BA373C12E}"/>
    <hyperlink ref="E61" r:id="rId122" xr:uid="{40535A69-EE7A-489D-878F-EDC98E34329A}"/>
    <hyperlink ref="E62" r:id="rId123" xr:uid="{9DE479EB-7579-43B8-A16F-2D5CCAC8D514}"/>
    <hyperlink ref="E71" r:id="rId124" display="Liquidação da NE nº 2025NE0001009 - Prestação do serviço de seguro da frota de veículos (inclusão de 05 veículos novos), por 12 (doze) meses a contar de 24.03.2025, de acordo com o Termo Aditivo nº 3 do Contrato Administrativo n.º 010/2023 – MP/PGJ e demais documentos no PI-SEI 2025.012656." xr:uid="{4E2A5A5B-28A9-46B2-9E8E-5ADD87C7ED46}"/>
    <hyperlink ref="E38" r:id="rId125" display="Liquidação da NE nº 2025NE0001210 - Ref. a prestação de serviço do sistema informatizado de registro e controle de ponto eletrônico, em ambiente web, para a Procuradoria-Geral de Justiça (CA 008/2025 - MP/PGJ - 1ºT.A.). NF-n° 24555, competência de MAIO/ 25 e demais documentos no SEI 2025.011793." xr:uid="{56EC4E17-D678-4B9C-B4EA-C49ACF735F7F}"/>
  </hyperlinks>
  <pageMargins left="0.511811024" right="0.511811024" top="0.78740157499999996" bottom="0.78740157499999996" header="0.31496062000000002" footer="0.31496062000000002"/>
  <pageSetup scale="36" orientation="portrait" r:id="rId126"/>
  <drawing r:id="rId12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Props1.xml><?xml version="1.0" encoding="utf-8"?>
<ds:datastoreItem xmlns:ds="http://schemas.openxmlformats.org/officeDocument/2006/customXml" ds:itemID="{037F5763-E950-4A20-98B1-8CA307D78262}"/>
</file>

<file path=customXml/itemProps2.xml><?xml version="1.0" encoding="utf-8"?>
<ds:datastoreItem xmlns:ds="http://schemas.openxmlformats.org/officeDocument/2006/customXml" ds:itemID="{467E50DD-22B6-423C-8434-F524CA7FB503}"/>
</file>

<file path=customXml/itemProps3.xml><?xml version="1.0" encoding="utf-8"?>
<ds:datastoreItem xmlns:ds="http://schemas.openxmlformats.org/officeDocument/2006/customXml" ds:itemID="{62556B8C-F34B-4327-84BB-126EA50C95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Serviços</vt:lpstr>
      <vt:lpstr>Serviços!Area_de_impressao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dcterms:created xsi:type="dcterms:W3CDTF">2025-07-01T15:19:57Z</dcterms:created>
  <dcterms:modified xsi:type="dcterms:W3CDTF">2025-07-01T15:20:16Z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</Properties>
</file>