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2.Fevereiro/"/>
    </mc:Choice>
  </mc:AlternateContent>
  <xr:revisionPtr revIDLastSave="0" documentId="8_{78BA6A28-F678-4DDD-B243-01C2985FDF7F}" xr6:coauthVersionLast="47" xr6:coauthVersionMax="47" xr10:uidLastSave="{00000000-0000-0000-0000-000000000000}"/>
  <bookViews>
    <workbookView xWindow="-120" yWindow="-120" windowWidth="29040" windowHeight="15720" xr2:uid="{657517FA-8335-4935-88D3-D1C428E70013}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Serviços!$D$1:$D$213</definedName>
    <definedName name="_xlnm.Print_Area" localSheetId="0">Serviços!$A$1:$M$122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8" i="1" l="1"/>
  <c r="L103" i="1"/>
  <c r="L102" i="1"/>
  <c r="L101" i="1"/>
  <c r="L99" i="1"/>
  <c r="L98" i="1"/>
  <c r="L97" i="1"/>
  <c r="L96" i="1"/>
  <c r="L95" i="1"/>
  <c r="L94" i="1"/>
  <c r="L93" i="1"/>
  <c r="L92" i="1"/>
  <c r="L91" i="1"/>
  <c r="L90" i="1"/>
  <c r="L89" i="1"/>
  <c r="L86" i="1"/>
  <c r="L82" i="1"/>
  <c r="L81" i="1"/>
  <c r="L80" i="1"/>
  <c r="L79" i="1"/>
  <c r="L78" i="1"/>
  <c r="L77" i="1"/>
  <c r="L72" i="1"/>
  <c r="L71" i="1"/>
  <c r="L68" i="1"/>
  <c r="L67" i="1"/>
  <c r="L66" i="1"/>
  <c r="L60" i="1"/>
  <c r="L59" i="1"/>
  <c r="L57" i="1"/>
  <c r="L56" i="1"/>
  <c r="L55" i="1"/>
  <c r="L54" i="1"/>
  <c r="L53" i="1"/>
  <c r="L52" i="1"/>
  <c r="L51" i="1"/>
  <c r="L50" i="1"/>
  <c r="L49" i="1"/>
  <c r="L47" i="1"/>
  <c r="L46" i="1"/>
  <c r="L43" i="1"/>
  <c r="L42" i="1"/>
  <c r="L41" i="1"/>
  <c r="L40" i="1"/>
  <c r="L37" i="1"/>
  <c r="L36" i="1"/>
  <c r="L35" i="1"/>
  <c r="L33" i="1"/>
  <c r="L32" i="1"/>
  <c r="L31" i="1"/>
  <c r="L30" i="1"/>
  <c r="L29" i="1"/>
  <c r="L28" i="1"/>
  <c r="L27" i="1"/>
  <c r="L26" i="1"/>
  <c r="L23" i="1"/>
  <c r="L22" i="1"/>
  <c r="L21" i="1"/>
  <c r="L19" i="1"/>
  <c r="L17" i="1"/>
  <c r="L16" i="1"/>
  <c r="L15" i="1"/>
  <c r="L14" i="1"/>
  <c r="L13" i="1"/>
  <c r="L11" i="1"/>
  <c r="L9" i="1"/>
  <c r="L8" i="1"/>
  <c r="A2" i="1"/>
</calcChain>
</file>

<file path=xl/sharedStrings.xml><?xml version="1.0" encoding="utf-8"?>
<sst xmlns="http://schemas.openxmlformats.org/spreadsheetml/2006/main" count="801" uniqueCount="457">
  <si>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</si>
  <si>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</si>
  <si>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</si>
  <si>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</si>
  <si>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</si>
  <si>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</si>
  <si>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</si>
  <si>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</si>
  <si>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</si>
  <si>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</si>
  <si>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</si>
  <si>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</si>
  <si>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</si>
  <si>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</si>
  <si>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</si>
  <si>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JANEIRO</t>
  </si>
  <si>
    <t>AMAZONAS ENERGIA S/A</t>
  </si>
  <si>
    <t>Liquidação da NE nº 2024NE0001599- Ref. serviço de fornecimento de energia elétrica à Un. Descentralizada de Barreirinha,  DEZ/2024 (CA 027/2024 - MP/PGJ) conf. fatura 95476004 e documentos no SEI 2025.000774.</t>
  </si>
  <si>
    <t>Fatura nº 95476004</t>
  </si>
  <si>
    <t>180/2025</t>
  </si>
  <si>
    <t>IRRF PAGO EM JANEIRO</t>
  </si>
  <si>
    <t>2025.000774</t>
  </si>
  <si>
    <t>Liquidação da NE nº 2024NE0001599- Ref. serviço de fornecimento de energia elétrica à Un. Descentralizada de Eirunepé,  DEZ/2024 (CA 027/2024 - MP/PGJ) conf. fatura 95206016 e documentos no SEI 2025.000774.</t>
  </si>
  <si>
    <t>Fatura nº 95206016</t>
  </si>
  <si>
    <t>181/2025</t>
  </si>
  <si>
    <t>-</t>
  </si>
  <si>
    <t>FEVEREIRO</t>
  </si>
  <si>
    <t>JF ENGENHARIA E SERVICOS ESPECIALIZADOS LTDA</t>
  </si>
  <si>
    <t>Liquidação da NE nº 2024NE0001002 - "Ref. serviço de limpeza e conservação nas instalações da PGJ/AM (CA 010/2020-MP/PGJ) relativo a DEZEMBRO/2024, conforme NFS-nº 7206 e documentos no PI-SEI 2025.000722.</t>
  </si>
  <si>
    <t>7206/2025</t>
  </si>
  <si>
    <t>227/2025</t>
  </si>
  <si>
    <t>2025.000722</t>
  </si>
  <si>
    <t>G REFRIGERAÇAO COM E SERV DE REFRIGERAÇAO LTDA  ME</t>
  </si>
  <si>
    <t>Liquidação da NE nº 2024NE0002249 - Ref. prestação de serviços de manutençao preventiva e corretiva realizada nos sistemas de refrigeração, rel. à DEZ/2024, conf. NFS 3186 e documentos no SEI 2025.000169.</t>
  </si>
  <si>
    <t>3186/2025</t>
  </si>
  <si>
    <t>229/2025</t>
  </si>
  <si>
    <t>2025.000169</t>
  </si>
  <si>
    <t>Liquidação da NE nº 2025NE0000008 - Ref. prestação de serviços de manutençao preventiva e corretiva realizada nos sistemas de refrigeração, rel. à DEZ/2024, conf. NFS 3186 e documentos no SEI 2025.000169.</t>
  </si>
  <si>
    <t>230/2025</t>
  </si>
  <si>
    <t>LINK CARD ADMINISTRADORA DE BENEFICIOS EIRELI EPP</t>
  </si>
  <si>
    <t>Liquidação da NE nº 2024NE0000069 - Ref. prestação do serviços de abastecimentos (CA 001/2024-MP/PGJ) conforme NFS-e n° 01296052 e documentos no PI-SEI 2025.000198.</t>
  </si>
  <si>
    <t>01296052/2025</t>
  </si>
  <si>
    <t>248/2025</t>
  </si>
  <si>
    <t>2025.000198</t>
  </si>
  <si>
    <t>MANAUS AMBIENTAL S.A</t>
  </si>
  <si>
    <t>Liquidação da NE nº 2024NE0000027- Ref. serviço de fornecimento de água (CA 006/2023 - MP/PGJ) relativo a NOVEMBRO/2024 conforme Fatura n° 3809560/2024 e documentos no PI-SEI 2024.028661.</t>
  </si>
  <si>
    <t>Fatura n° 3809560/2024</t>
  </si>
  <si>
    <t>252/2025</t>
  </si>
  <si>
    <t>2024.028661</t>
  </si>
  <si>
    <t>LOGIC PRO SERVICOS DE TECNOLOGIA DA INFORMACAO LTDA</t>
  </si>
  <si>
    <t>Liquidação da NE nº 2024NE0000338- Ref. serviço de conectividade ponto a ponto em fibra óptica (CA 008/2023-MP/PGJ - 1ºT.A), ref. a NOVEMBRO/2024, conforme NFS-nº 45796 e documentos no PI-SEI 2024.027823.</t>
  </si>
  <si>
    <t>45796/2025</t>
  </si>
  <si>
    <t>260/2025</t>
  </si>
  <si>
    <t>2024.027823</t>
  </si>
  <si>
    <t>ECOSEGM E CONSULTORIA AMBIENTAL LTDA ME</t>
  </si>
  <si>
    <t xml:space="preserve">Liquidação da NE nº 2024NE0000904- Ref. prestação de serviços de análises laboratoriais da qualidade dos efluentes da ETE (CA 003/2020 - MP/PGJ) rel. à 8ª medição, conf. NFS-e n° 4773 e documentos no SEI 2025.001428. </t>
  </si>
  <si>
    <t>4773/2025</t>
  </si>
  <si>
    <t>264/2025</t>
  </si>
  <si>
    <t>2025.001428</t>
  </si>
  <si>
    <t>GARTNER DO BRASIL SERVICOS DE PESQUISAS LTDA.</t>
  </si>
  <si>
    <t xml:space="preserve">Liquidação da NE nº 2024NE0000021- Ref. prestação de serviços técnicos especializados de pesquisa e aconselhamento imparcial em TI (CA 034/2021 - MP/PGJ) conf. NFS 44874 e documentos no SEI 2024.029566. </t>
  </si>
  <si>
    <t>44874/2025</t>
  </si>
  <si>
    <t>265/2025</t>
  </si>
  <si>
    <t>2024.029566</t>
  </si>
  <si>
    <t>PIRONTI ADVOGADOS E CONSULTORES ASSOCIADOS</t>
  </si>
  <si>
    <t>Liquidação da NE nº 2024NE0000367- Ref. prestação de serviços advogatícios para implantação do sistema de integridade (CA 007/2024 - MP/PGJ) ref. a 9ª parcela em DEZ/2024, conf. NF 6302 e demais documentos no SEI 2024.028545.</t>
  </si>
  <si>
    <t>6302/2025</t>
  </si>
  <si>
    <t>266/2025</t>
  </si>
  <si>
    <t>2024.028545</t>
  </si>
  <si>
    <t>PREVILEMOS LTDA - ADMINISTRADORA E CORRETORA DE SEGUROS</t>
  </si>
  <si>
    <t>Liquidação da NE nº 2024NE0001817 - Prestação de seguro coletivo contra acidentes pessoais de estagiários (CA 007/2023-MP/PGJ) referente ao período de 01/01/2025 a 01/02/2025,  conforme Apólice Nº 9.186.124 e demais documentos no SEI 2025.002620.</t>
  </si>
  <si>
    <t>FATURA Nº 17</t>
  </si>
  <si>
    <t>272/2025</t>
  </si>
  <si>
    <t>2025.002620</t>
  </si>
  <si>
    <t>VIA DIRETA TELECOMUNICACOES VIA SATELITE E INTERNET LTDA</t>
  </si>
  <si>
    <t>Liquidação da NE nº 2024NE0001987-Ref. prestação de serviços de conectividade a internet, via satélite (CA 023/2024 - MP/PGJ) ref. a NOV/2024 conf. NF 457 e documentos no SEI 2024.028577.</t>
  </si>
  <si>
    <t>457/2025</t>
  </si>
  <si>
    <t>274/2025</t>
  </si>
  <si>
    <t>2024.028577</t>
  </si>
  <si>
    <t>2KS AGENCIA DIGITAL PUBLICIDADE LTDA</t>
  </si>
  <si>
    <t>Liquidação da NE nº 2024NE0001339 - Ref. prestação de serviços de clipping digital e mailing (CA 019/2024 - MP/PGJ) ref. ao período de 26/11/2024 a 26/12/2024, conf. NF 515 e documentos no SEI 2024.029581.</t>
  </si>
  <si>
    <t>515/2025</t>
  </si>
  <si>
    <t>276/2025</t>
  </si>
  <si>
    <t>2024.029581</t>
  </si>
  <si>
    <t>SERVIX INFORMÁTICA LTDA</t>
  </si>
  <si>
    <t>Liquidação da NE nº 2024NE0000053 - Ref. prestação de serviço de monitoramento da solução (CA 004/2023 - MP/PGJ) ref. a DEZ/2024 (Parcela 15 de 48) conf. NFS 89 e documentos no SEI 2025.000561.</t>
  </si>
  <si>
    <t>89/2025</t>
  </si>
  <si>
    <t>277/2025</t>
  </si>
  <si>
    <t>2025.000561</t>
  </si>
  <si>
    <t>Liquidação da NE nº 2024NE0000053 - Ref. prestação de serviço de firewall de próxima geração em alta disponibilidade, com monitoramento (CA 004/2023 - MP/PGJ) ref. a DEZ/2024 (Parcela 15 de 48) conf. NFS 90 e documentos no SEI 2025.000561.</t>
  </si>
  <si>
    <t>90/2025</t>
  </si>
  <si>
    <t>278/2025</t>
  </si>
  <si>
    <t>MÓDULO ENGENHARIA CONSULTORIA E GERENCIA PREDIAL LTDA</t>
  </si>
  <si>
    <t>Liquidação da NE nº 2024NE0000901 - Ref. prestação de serviços de manutenção preventiva er corretiva de elevadores (CA 015/2023 - MP/PGJ) ref. a DEZ/2024, conf. NF 33342 e documentos no SEI 2025.000641</t>
  </si>
  <si>
    <t>33342/2025</t>
  </si>
  <si>
    <t>280/2025</t>
  </si>
  <si>
    <t>2025.000641</t>
  </si>
  <si>
    <t xml:space="preserve"> FUNDO DE MODERNIZACAO E REAPARELHAMENTO DO PODER JUDICIARIO ESTADUAL - FUNJEAM</t>
  </si>
  <si>
    <t>Liqudidação da nº 2024NE0000092 - Ref. Cessão onerosa de uso de bem imóvel n° 001/2021-TJ, referente a Novembro/2024, conforme documentos no SEI 2024.029175.</t>
  </si>
  <si>
    <t>MEMORANDO Nº 229/2024</t>
  </si>
  <si>
    <t>282/2025</t>
  </si>
  <si>
    <t>2024.029175</t>
  </si>
  <si>
    <t>SAAE SERVICO AUTONOMO DE AGUA E ESGOTOS DE ITACOAT</t>
  </si>
  <si>
    <t>Liquidação da NE nº 2024NE0000042 - Ref. serviço de fornecimento de água (CA 005/2022 - MP/PGJ) ref. a Janeiro/2025, conf. Fatura 23074 e documentos no SEI 2025.001362.</t>
  </si>
  <si>
    <t xml:space="preserve"> Fatura nº 23074</t>
  </si>
  <si>
    <t>283/2025</t>
  </si>
  <si>
    <t>2025.001362</t>
  </si>
  <si>
    <t>PRODAM PROCESSAMENTO DE DADOS AMAZONAS S A</t>
  </si>
  <si>
    <t>Liquidação da NE nº 2024NE0000274 - Ref. serviço de execução do sistema Prodam RH (CA 003/2019 - MP-PGJ), conf. NF 51386 e documentos no SEI 2025.001126.</t>
  </si>
  <si>
    <t>51386/2025</t>
  </si>
  <si>
    <t>284/2025</t>
  </si>
  <si>
    <t>2025.001126</t>
  </si>
  <si>
    <t>CASA NOVA ENGENHARIA E CONSULTORIA LTDA  ME</t>
  </si>
  <si>
    <t xml:space="preserve">Liquidação da NE nº 2024NE0000009 - Ref. serviço de manutenção preventiva e corretiva da ETE (CA 008/2021 - MP/PGJ - 3°TA) ref. à 8ª medição, no período de 27/11/2024 a 27/12/2024, conf. NF 13 e documentos no SEI 2025.000423. </t>
  </si>
  <si>
    <t>13/2025</t>
  </si>
  <si>
    <t>289/2025</t>
  </si>
  <si>
    <t>2025.000423</t>
  </si>
  <si>
    <t>COSAMA COMPANHIA DE SANEAMENTO DO AMAZONAS</t>
  </si>
  <si>
    <t>Liquidação da NE nº 2024NE0000014 - Ref. fornecimento de água potável ao prédios da Promotoria de Justiça de Autazes-AM, conf. Fatura 2209812204-1 (CA 006/2022-MPAM/PGJ) relativo a DEZEMBRO/2024 conforme documentos no SEI 2025.000661.</t>
  </si>
  <si>
    <t>Fatura nº 2209812204-1</t>
  </si>
  <si>
    <t>298/2025</t>
  </si>
  <si>
    <t>2025.000661</t>
  </si>
  <si>
    <t>Liquidação da NE nº 2024NE0000014 - Ref. fornecimento de água potável ao prédios da Promotoria de Justiça de Carauari-AM, conf. fatura 17246122024-3 (CA 006/2022-MPAM/PGJ) relativo a DEZEMBRO/2024 conforme documentos no SEI 2025.000661.</t>
  </si>
  <si>
    <t xml:space="preserve">fatura nº 17246122024-3 </t>
  </si>
  <si>
    <t>299/2025</t>
  </si>
  <si>
    <t>Liquidação da NE nº 2024NE0000014 - Ref. fornecimento de água potável ao prédios da Promotoria de Justiça de Juruá-AM, conf. fatura 10918122024-4 (CA 006/2022-MPAM/PGJ) relativo a DEZEMBRO/2024 conforme documentos no SEI 2025.000661.</t>
  </si>
  <si>
    <t>Fatura nº 10918122024-4</t>
  </si>
  <si>
    <t>300/2025</t>
  </si>
  <si>
    <t>Liquidação da NE nº 2024NE0000014 - Ref. fornecimento de água potável ao prédios da Promotoria de Justiça de Tabatinga-AM, conf. fatura 04943122024-0 (CA 006/2022-MPAM/PGJ) relativo a DEZEMBRO/2024 conforme documentos no SEI 2025.000661.</t>
  </si>
  <si>
    <t>Fatura nº 04943122024-0</t>
  </si>
  <si>
    <t>301/2025</t>
  </si>
  <si>
    <t>Liquidação da NE nº 2024NE0000014 - Ref. fornecimento de água potável ao prédios da Promotoria de Justiça de Codajás-AM, conf. fatura 28487122024-0 (CA 006/2022-MPAM/PGJ) relativo a DEZEMBRO/2024 conforme documentos no SEI 2025.000661.</t>
  </si>
  <si>
    <t>Fatura nº 28487122024-0</t>
  </si>
  <si>
    <t>302/2025</t>
  </si>
  <si>
    <t>CERRADO VIAGENS LTDA</t>
  </si>
  <si>
    <t>Liquidação da NE nº 2024NE0001013 - Ref. serviço de emissão de passagens aéreas (CA 019/2023 – MP/PGJ - 2° TA) relativo a DEZEMBRO/2024 conforme Fatura n° 10637 e documentos no PI-SEI 2025.000275.</t>
  </si>
  <si>
    <t>Fatura n° 10637</t>
  </si>
  <si>
    <t>305/2025</t>
  </si>
  <si>
    <t>2025.000275</t>
  </si>
  <si>
    <t>TRIVALE INSTITUICAO DE PAGAMENTO LTDA</t>
  </si>
  <si>
    <t>Liquidação da NE nº 2025NE0000002 "Ref. serviço de administração, gerenciamento e fornecimento de vale-alimentação (015/2020 - MP/PGJ - 5° TA) conforme NFS-nº 02374207 e documentos no SEI 2025.001036.</t>
  </si>
  <si>
    <t>2374207/2025</t>
  </si>
  <si>
    <t>310/2025</t>
  </si>
  <si>
    <t>2025.001036</t>
  </si>
  <si>
    <t>Liquidação da NE nº 2024NE0000027 - Prestação dos serviços públicos de abastecimento de água e esgotamento sanitário referente à DEZEMBRO/2024 (CA 006/2023 – MP/PGJ) conforme Fatura Agrupada nº 16314 / 2025 e demais documentos do SEI 2025.001650.</t>
  </si>
  <si>
    <t>Fatura Agrupada nº 16314 / 2025</t>
  </si>
  <si>
    <t>311/2025</t>
  </si>
  <si>
    <t>2025.001650</t>
  </si>
  <si>
    <t>FIOS TECNOLOGIA DA INFORMACAO LTDA</t>
  </si>
  <si>
    <t>Liquidação da NE nº 2024NE0000517 - Prestação de serviço de telecomunicações (CA 008/2024 - MP/PGJ) referente a DEZEMBRO/2024 conforme NFS-e n° 2059 e documentos no SEI 2025.000133.</t>
  </si>
  <si>
    <t>2059/2025</t>
  </si>
  <si>
    <t>313/2025</t>
  </si>
  <si>
    <t>2025.000133</t>
  </si>
  <si>
    <t>Liquidação da NE nº 2024NE0000517 - - Prestação de serviço de telecomunicações (CA 008/2024 - MP/PGJ) referente a DEZEMBRO/2024 conforme NFS-e n° 2060 e documentos no SEI 2025.000133.</t>
  </si>
  <si>
    <t>2060/2025</t>
  </si>
  <si>
    <t>314/2025</t>
  </si>
  <si>
    <t>2025.00133</t>
  </si>
  <si>
    <t>X.DIGITAL BRASIL SEGURANCA DA INFORMACAO LTDA</t>
  </si>
  <si>
    <t>Liquidação da NE nº 2024NE0002933 - Ref. serviço de emissão de certificados digitais tipo SSL WILDCARD para sistemas web, conforme NFS-nº 1142 e documentos no SEI 2025.001763.</t>
  </si>
  <si>
    <t>1142/2025</t>
  </si>
  <si>
    <t>335/2025</t>
  </si>
  <si>
    <t>2025.001763</t>
  </si>
  <si>
    <t>Liquidação da NE nº 2025NE0000001 -  Ref. a Prestação de serviços de clipping digital e mailing (CA 019/2024 - MP/PGJ) referente ao período de 26/12/2024 à 26/01/2025, conforme NF-e n° 541 e demais documentos no SEI 2025.001893.</t>
  </si>
  <si>
    <t>541/2025</t>
  </si>
  <si>
    <t>337/2025</t>
  </si>
  <si>
    <t>2025.001893</t>
  </si>
  <si>
    <t>SOFTPLAN PLANEJAMENTO E SISTEMAS LTDA</t>
  </si>
  <si>
    <t>Liquidação da NE nº 2024NE0001173 - Ref. prestação de serviço de suporte de primeiro nível (CA 019/2021 - MP/PGJ) período de 12/09/2024 a 30/09/2024, conforme NFS-e n° 743543 e documentos no PI-SEI 2024.025480.</t>
  </si>
  <si>
    <t>743543/2025</t>
  </si>
  <si>
    <t>373/2025</t>
  </si>
  <si>
    <t>2024.025480</t>
  </si>
  <si>
    <t xml:space="preserve"> SOFTPLAN PLANEJAMENTO E SISTEMAS LTDA</t>
  </si>
  <si>
    <t>Liquidação da NE nº 2024NE0001173 "- Ref. prestação de serviço de garantia de evolução tecnológica e funcional (CA 019/2021 - MP/PGJ) período de 01/09/2024 a 11/09/2024, conforme NFS-e n° 743548 e documentos no PI-SEI 2024.025482.</t>
  </si>
  <si>
    <t>743548/2025</t>
  </si>
  <si>
    <t>374/2025</t>
  </si>
  <si>
    <t>2024.025482</t>
  </si>
  <si>
    <t>Liquidação da NE nº 2024NE0001173 - Ref. prestação de serviço de sustentação (CA 019/2021 - MP/PGJ) período de 01/09/2024 a 11/09/2024, conforme NFS-e n° 743550 e documentos no SEI 2024.025487.</t>
  </si>
  <si>
    <t>743550/2025</t>
  </si>
  <si>
    <t>375/2025</t>
  </si>
  <si>
    <t>2024.025487</t>
  </si>
  <si>
    <t>Liquidação da NE nº 2024NE0002061 - Prestação de Serviço de Sustentação, (CA N° 019/2021 - MP/PGJ) referente a OUTUBRO/2024, conforme NF-e n° 753868 e demais documentos no SEI 2024.027416.</t>
  </si>
  <si>
    <t>753868/2025</t>
  </si>
  <si>
    <t>376/2025</t>
  </si>
  <si>
    <t>2024.027416</t>
  </si>
  <si>
    <t>Liquidação da NE nº 2024NE0001173 - Prestação de Serviço de Sustentação, (CA N° 019/2021 - MP/PGJ) referente a OUTUBRO/2024, conforme NF-e n° 753868 e demais documentos no SEI 2024.027416.</t>
  </si>
  <si>
    <t>377/2025</t>
  </si>
  <si>
    <t>Liquidação da NE nº 2025NE0000229 - Prestação de Serviço de Sustentação, (CA N° 019/2021 - MP/PGJ) referente a OUTUBRO/2024, conforme NF-e n° 753868 e demais documentos no SEI 2024.027416.</t>
  </si>
  <si>
    <t>378/2025</t>
  </si>
  <si>
    <t>Liquidação da NE nº 2025NE0000229 - Ref. a prestação de serviço de garantia de evolução tecnológica e funcional (CA N° 019/2021 - MP/PGJ) ref. a OUTUBRO/2024, conf. NF-e n° 753869 e demais documentos no SEI 2024.027422.</t>
  </si>
  <si>
    <t>753869/2025</t>
  </si>
  <si>
    <t>379/2025</t>
  </si>
  <si>
    <t>2024.027422</t>
  </si>
  <si>
    <t>Liquidação da NE nº 2025NE0000229 - Ref. a prestação de serviços de Suporte de Primeiro Nível (CA 019/2021 - MP/PGJ), ref. a OUTUBRO/24, conforme NF-nº 753870 e demais documentos no SEI 2024.027417.</t>
  </si>
  <si>
    <t>753870/2025</t>
  </si>
  <si>
    <t>380/2025</t>
  </si>
  <si>
    <t>2024.027417</t>
  </si>
  <si>
    <t>Liquidação da NE nº 2025NE0000227 - Ref. a prestação de serviços de Suporte de Primeiro Nível (CA 019/2021 - MP/PGJ), ref. a OUTUBRO/24, conforme NF-nº 753870 e demais documentos no SEI 2024.027417.</t>
  </si>
  <si>
    <t>381/2025</t>
  </si>
  <si>
    <t>Liquidação da NE nº 2025NE0000227 - Ref. serviço de sustentação Sistema de Automação da Justiça - SAJ/MP (CA 019/2021 - MP/PGJ) relativo a NOVEMBRO/2024, conforme NFS-nº 766585 e documentos no SEI 2024.029654.</t>
  </si>
  <si>
    <t>766585/2025</t>
  </si>
  <si>
    <t>382/2025</t>
  </si>
  <si>
    <t>2024.029654</t>
  </si>
  <si>
    <t>Liquidação da NE nº 2025NE0000227 - Ref. prestação de serviço de garantia de evolução tecnológica e funciona (CA 019/2021 - MP/PGJ) correspondente a NOVEMBRO/2024, conforme NFS-e n° 766586 e documentos no PI-SEI 2024.029655.</t>
  </si>
  <si>
    <t>766586/2025</t>
  </si>
  <si>
    <t>383/2025</t>
  </si>
  <si>
    <t>2024.029655</t>
  </si>
  <si>
    <t>Liquidação da NE nº 2025NE0000227 - Ref. serviço de suporte de primeiro nível referente ao mês de NOV/2024 (CA 019/2021 - MP/PGJ), conforme NFS-nº 766587 e documentos no SEI 2024.029656.</t>
  </si>
  <si>
    <t>766587/2025</t>
  </si>
  <si>
    <t>384/2025</t>
  </si>
  <si>
    <t>2024.029656</t>
  </si>
  <si>
    <t>Liquidação da NE nº 2024NE0001174 - Ref. prestação de serviços sobre Infraestrutura ref. ao mês de NOV/2024 (CA 019/2021 - MP/PGJ) conforme NFS-nº 766588 e documentos no SEI 2024.029657.</t>
  </si>
  <si>
    <t>766588/2025</t>
  </si>
  <si>
    <t>385/2025</t>
  </si>
  <si>
    <t>2024.029657</t>
  </si>
  <si>
    <t>FACHINELI COMUNICACAO LTDA</t>
  </si>
  <si>
    <t>Liquidação da NE nº 2024NE0002584 "Ref. serviço de circuito de conectividade ponto a ponto via Terrestre e locação de equip. de rede entre a Sede da PGJ-AM e Unidade Jurisdicional do Interior Tefé -AM (CA 009/2024-MP/PGJ - 1° TA) relativo a OUTUBRO/2024 conforme NFS-e n° 191 e documentos no SEI 2025.000400.</t>
  </si>
  <si>
    <t>191/2025</t>
  </si>
  <si>
    <t>386/2025</t>
  </si>
  <si>
    <t>2025.000400</t>
  </si>
  <si>
    <t>Liquidação da NE nº 2024NE0002584 Ref. Mensalidade do circuito de comunicação de dados ponto a ponto via Terrestre, contemplando fornecimento de equipamentos, instalação, operação, manutenção e gerência proativa dos serviços (CA 009/2024-MP/PGJ - 1° TA) relativo a NOVEMBRO/2024 conforme NFS-e n° 193 e documentos no PI-SEI 2025.000403.</t>
  </si>
  <si>
    <t>193/2025</t>
  </si>
  <si>
    <t>387/2025</t>
  </si>
  <si>
    <t>2025.000403</t>
  </si>
  <si>
    <t>Liquidação da NE nº 2024NE0002584 "Ref. prestação de serviço de Instalação e Ativação do circuito (Tefé) (CA 009/2024-MP/PGJ - 1ºT.A), ref. a NOVEMBRO/24, conforme NF-nº 194 e demais documentos no SEI 2025.000401.</t>
  </si>
  <si>
    <t>194/2025</t>
  </si>
  <si>
    <t>388/2025</t>
  </si>
  <si>
    <t>2025.000401</t>
  </si>
  <si>
    <t>Liquidação da NE nº 2024NE0002584 Ref. prestação de serviço de Instalação e Ativação do circuito (Tefé) (CA 009/2024-MP/PGJ - 1ºT.A), ref. a DEZEMBRO/24, conforme NF-nº 195 e demais documentos no SEI 2025.000398.</t>
  </si>
  <si>
    <t>195/2025</t>
  </si>
  <si>
    <t>389/2025</t>
  </si>
  <si>
    <t>2025.000398</t>
  </si>
  <si>
    <t>Liquidação da NE nº 2024NE0002584 Ref. prestação de serviço de Instalação e Ativação do circuito (Coari, Humaitá, Iranduba, Itacoatiara, Manacapuru, Maués e Parintins) (CA 009/2024-MP/PGJ - 1ºT.A), ref. a DEZEMBRO/24, conforme NF-nº 196 e demais documentos no SEI 2025.000386.</t>
  </si>
  <si>
    <t>196/2025</t>
  </si>
  <si>
    <t>390/2025</t>
  </si>
  <si>
    <t>2025.000386</t>
  </si>
  <si>
    <t>TELEFONICA BRASIL S.A.</t>
  </si>
  <si>
    <t>Liquidação da NE nº 2024NE0001880 - "Ref. prestação de Serviços Móvel Pessoal – SMP (CA 016/2023 - MP/PGJ 1º TA) relativo a JANEIRO/2025 conforme Fatura nº 0345991343 e documentos no SEI 2025.002610.</t>
  </si>
  <si>
    <t>Fatura nº 0345991343</t>
  </si>
  <si>
    <t>405/2025</t>
  </si>
  <si>
    <t>2025.002610</t>
  </si>
  <si>
    <t>Liquidação da NE nº 2025NE0000015 - "Ref. prestação de Serviços Móvel Pessoal – SMP (CA 016/2023 - MP/PGJ 1º TA) relativo a JANEIRO/2025 conforme Fatura nº 0345991343 e documentos no SEI 2025.002610.</t>
  </si>
  <si>
    <t>18/02/205</t>
  </si>
  <si>
    <t>406/2025</t>
  </si>
  <si>
    <t>OI S.A. - EM RECUPERACAO JUDICIAL</t>
  </si>
  <si>
    <t>Liquidação da NE nº 2024NE0000035 - "Ref. serviço de acesso dedicado à Internet Link de Dados de 300Mbps c/ anti-DDOS (CA 032/2021-MP/PGJ - 2ª TA), relativo a DEZEMBRO/2024, conforme FATURA Nº 0300039372947 e documentos no SEI 2025.001805.</t>
  </si>
  <si>
    <t>FATURA Nº 0300039372947</t>
  </si>
  <si>
    <t>407/2025</t>
  </si>
  <si>
    <t>2025.001805</t>
  </si>
  <si>
    <t>Liquidação da NE nº 2024NE0002789 "Ref. serviço de acesso dedicado à Internet Link de Dados de 300Mbps c/ anti-DDOS (CA 032/2021-MP/PGJ - 2ª TA), relativo a DEZEMBRO/2024, conforme FATURA Nº 0300039372947 e documentos no SEI 2025.001805.</t>
  </si>
  <si>
    <t xml:space="preserve"> FATURA Nº 0300039372947</t>
  </si>
  <si>
    <t>408/2025</t>
  </si>
  <si>
    <t>B. M. J. COMERCIAL E SERVICOS LTDA</t>
  </si>
  <si>
    <t>Liquidação da NE nº 2024NE0001481 - Ref. prestação de serviço de manutenção corretiva do grupo de gerador (CA N° 021/2023 MP/PGJ), ref. a Dezembro/2024, conforme NFS-e nº 526 e documentos no PI-SEI 2024.029075.</t>
  </si>
  <si>
    <t>526/2024</t>
  </si>
  <si>
    <t>413/2025</t>
  </si>
  <si>
    <t>2024.029075</t>
  </si>
  <si>
    <t>Liquidação da NE nº 2024NE0002541 "- Ref. prestação de serviço de manutenção corretiva do grupo de gerador (CA N° 021/2023 MP/PGJ), ref. a Dezembro/2024, conforme NFS-e nº 526 e documentos no PI-SEI 2024.029075.</t>
  </si>
  <si>
    <t>414/2025</t>
  </si>
  <si>
    <t>Liquidação da NE nº 2025NE0000020 "- Ref. prestação de serviço de manutenção corretiva do grupo de gerador (CA N° 021/2023 MP/PGJ), ref. a Dezembro/2024, conforme NFS-e nº 526 e documentos no PI-SEI 2024.029075.</t>
  </si>
  <si>
    <t>415/2025</t>
  </si>
  <si>
    <t>STAR GREEN GERADORES LTDA</t>
  </si>
  <si>
    <t>Liquidação da NE nº 2024NE0001725 - Ref. a serviço de manutenção prenventiva em grupo gerador (CA 005/2024 - MP/PGJ) ref a JANEIRO/25 conforme NF-e n° 266 e documentos no SEI 2025.001252.</t>
  </si>
  <si>
    <t>416/2025</t>
  </si>
  <si>
    <t>2025.001252</t>
  </si>
  <si>
    <t>Liquidação da NE nº 2024NE0001989 - Ref. serviços de conectividade a internet, via sátelite (LEO) contemplando o fornecimento de equipamentos, instalação, operação, manutenção e gerência proativa dos serviços (CA 023/2024 - MP/PGJ), conforme NFS-nº 193 e documentos no SEI 2024.028657.</t>
  </si>
  <si>
    <t>417/2025</t>
  </si>
  <si>
    <t>2024.028657</t>
  </si>
  <si>
    <t>ALFAMA COM E SERVIÇOS LTDA</t>
  </si>
  <si>
    <t>Liquidação da NE nº 2025NE0000006 "- Prestação de serviços de desinsetização da PGJ/AM (MANAUS, IRANDUBA, MANACAPURU e NOVO AIRÃO)  (CA 024/2023 – MP/PGJ) referente a JANEIRO/2025, conforme NFS-e n° 4106 e documentos no SEI 2025.002882.</t>
  </si>
  <si>
    <t>4106/2025</t>
  </si>
  <si>
    <t>418/2025</t>
  </si>
  <si>
    <t>2025.002882</t>
  </si>
  <si>
    <t>Liquidação da NE nº 2024NE0000901 - Prestação de serviços de manutenção preventiva e corretiva de elevadores (CA 015/2023 - MP/PGJ) referente a JANEIRO/2025, conforme NF-e n° 34825 e documentos no SEI 2025.002946.</t>
  </si>
  <si>
    <t>34825/2025</t>
  </si>
  <si>
    <t>419/2025</t>
  </si>
  <si>
    <t>2025.002946</t>
  </si>
  <si>
    <t>EMPRESA BRASILEIRA DE CORREIOS E TELEGRAFOS EBCT</t>
  </si>
  <si>
    <t>Liquidação da NE nº 2024NE0000139 - Ref. serviços e venda de produtos postais (CA 035/2021/MP/PGJ) conforme Fatura nº 77304 e documentos no SEI 2025.003356.</t>
  </si>
  <si>
    <t>FATURA Nº 77304/2025</t>
  </si>
  <si>
    <t>422/2025</t>
  </si>
  <si>
    <t>2025.003356</t>
  </si>
  <si>
    <t>Liquidação da NE nº 2025NE0000067 - Ref. serviços e venda de produtos postais (CA 035/2021/MP/PGJ) conforme Fatura nº 77304 e documentos no SEI 2025.003356.</t>
  </si>
  <si>
    <t>423/2025</t>
  </si>
  <si>
    <t>Liquidação da NE nº 2024NE0000338 - Ref. serviço de Conectividade Ponto a Ponto (CA 008/2023-MP/PGJ-1ª TA) relativo a DEZEMBRO/2024 conforme NFS-nº 46541 e documentos no SEI 2025.000061.</t>
  </si>
  <si>
    <t>46541/2025</t>
  </si>
  <si>
    <t>424/2025</t>
  </si>
  <si>
    <t>2025.000061</t>
  </si>
  <si>
    <t>Liquidação da NE nº 2024NE0001987 - Prestação de serviços de conectividade a internet, via sátelite (LEO), (CA n° 023/2024 - MP/PGJ) referente a DEZEMBRO/24 conforme NFSC nº 470 e demais documentos no SEI 2025.001866.</t>
  </si>
  <si>
    <t>470/2025</t>
  </si>
  <si>
    <t>427/2025</t>
  </si>
  <si>
    <t>2025.001866</t>
  </si>
  <si>
    <t>Liquidação da NE nº 2024NE0001988 - Prestação de serviços de conectividade a internet, via sátelite (LEO), (CA n° 023/2024 - MP/PGJ) referente a DEZEMBRO/24 conforme NFSC nº 470 e demais documentos no SEI 2025.001866.</t>
  </si>
  <si>
    <t>428/2025</t>
  </si>
  <si>
    <t>QUALY NUTRI SERVICOS DE ALIMENTACAO LTDA</t>
  </si>
  <si>
    <t>Liquidação da NE nº 2025NE0000222 - Prestação de serviço referente a aquisição de serviços de Buffet, conforme NF-e n° 709 e demais documentos no SEI 2025.003303.</t>
  </si>
  <si>
    <t>709/2025</t>
  </si>
  <si>
    <t>431/2025</t>
  </si>
  <si>
    <t>2025.003303</t>
  </si>
  <si>
    <t>FUNDO DE MODERNIZACAO E REAPARELHAMENTO DO PODER JUDICIARIO ESTADUAL - FUNJEAM</t>
  </si>
  <si>
    <t>Liquidação da NE nº 2024NE0000092 -  CESSÃO ONEROSA DE USO DE BEM IMÓVEL N° 001/2021-TJ, referente a DEZEMBRO/2024, conforme documentos do SEI 2025.001122.</t>
  </si>
  <si>
    <t>MEMORANDO Nº 40/2025</t>
  </si>
  <si>
    <t>432/2025</t>
  </si>
  <si>
    <t>2025.001122</t>
  </si>
  <si>
    <t>Liquidação da NE nº 2024NE0000092 -  CESSÃO ONEROSA DE USO DE BEM IMÓVEL N° 001/2021-TJ, referente a JANEIRO/2025, conforme documentos do SEI 2025.003028.</t>
  </si>
  <si>
    <t>MEMORANDO Nº 39/2025</t>
  </si>
  <si>
    <t>433/2025</t>
  </si>
  <si>
    <t>2025.003028</t>
  </si>
  <si>
    <t>Liquidação da NE nº 2025NE0000043 "- Ref. serviço de conectividade ponto a ponto em fibra óptica (CA 009/2024-MP/PGJ - 1ºT.A), ref. a JANEIRO/2025, conforme NF-nº 47267 e documentos no SEI 2025.002567.</t>
  </si>
  <si>
    <t>47267/2025</t>
  </si>
  <si>
    <t>434/2025</t>
  </si>
  <si>
    <t>2025.002567</t>
  </si>
  <si>
    <t>Liquidação da NE nº 2024NE0000014 "- Ref. fornecimento de água potável aos prédios das Promotorias de Justiça de Juruá conf. fatura 109180120254 (CA 006/2022-MPAM/PGJ) relativo a JANEIRO/2025 conf. documentos no SEI 2025.002595.</t>
  </si>
  <si>
    <t>Fatura nº 109180120254</t>
  </si>
  <si>
    <t>435/2025</t>
  </si>
  <si>
    <t>2025.002595</t>
  </si>
  <si>
    <t>Liquidação da NE nº 2024NE0000014 "- Ref. fornecimento de água potável aos prédios das Promotorias de Justiça de Carauari conf. fatura 172460120253 (CA 006/2022-MPAM/PGJ) relativo a JANEIRO/2025 conf. documentos no SEI 2025.002595.</t>
  </si>
  <si>
    <t>Fatura nº 172460120253</t>
  </si>
  <si>
    <t>436/2025</t>
  </si>
  <si>
    <t>Liquidação da NE nº 2024NE0000014 "- Ref. fornecimento de água potável aos prédios das Promotorias de Justiça de Autazes conf. fatura 220980120251(CA 006/2022-MPAM/PGJ) relativo a JANEIRO/2025 conf. documentos no SEI 2025.002595.</t>
  </si>
  <si>
    <t>Fatura nº 20980120251</t>
  </si>
  <si>
    <t>437/2025</t>
  </si>
  <si>
    <t xml:space="preserve"> COSAMA COMPANHIA DE SANEAMENTO DO AMAZONAS</t>
  </si>
  <si>
    <t>Liquidação da NE nº 2024NE0000014 "- Ref. fornecimento de água potável aos prédios das Promotorias de Justiça de Codajás conf. fatura 284870120250 (CA 006/2022-MPAM/PGJ) relativo a JANEIRO/2025 conf. documentos no SEI 2025.002595.</t>
  </si>
  <si>
    <t>Fatura nº 284870120250</t>
  </si>
  <si>
    <t>438/2025</t>
  </si>
  <si>
    <t>Liquidação da NE nº 2024NE0000014 - Ref. fornecimento de água potável aos prédios das Promotorias de Justiça de Tabatinga conf. fatura 049430120250 (CA 006/2022-MPAM/PGJ) relativo a JANEIRO/2025 conf. documentos no SEI 2025.002595.</t>
  </si>
  <si>
    <t>Fatura nº 049430120250</t>
  </si>
  <si>
    <t>439/2025</t>
  </si>
  <si>
    <t>Liquidação da NE nº 2024NE0000069 "- Ref. prestação do serviços de abastecimentos (CA 001/2024-MP/PGJ), ref. a JANEIRO/2025 conforme NFS-e n° 3204 e documentos no SEI 2025.002674.</t>
  </si>
  <si>
    <t>3204/2025</t>
  </si>
  <si>
    <t>440/2025</t>
  </si>
  <si>
    <t>2025.002674</t>
  </si>
  <si>
    <t>Liquidação da NE nº 2025NE0000033 "- Ref. prestação do serviços de abastecimentos (CA 001/2024-MP/PGJ), ref. a JANEIRO/2025 conforme NFS-e n° 3204 e documentos no SEI 2025.002674.</t>
  </si>
  <si>
    <t>441/2025</t>
  </si>
  <si>
    <t>Liquidação da NE nº 2025NE0000295 - Ref. serv. manutenção preventiva e corretiva no sistema de refrigeração (CA 025/2022 MP/PGJ  3º TA) relativo a JANEIRO/2025 conforme NFS-nº 3197 e documentos no SEI 2025.002612.</t>
  </si>
  <si>
    <t>3197/2025</t>
  </si>
  <si>
    <t>476/2025</t>
  </si>
  <si>
    <t>2025.002612</t>
  </si>
  <si>
    <t>Liquidação da NE nº 2025NE0000008 - Ref. serv. manutenção preventiva e corretiva no sistema de refrigeração (CA 025/2022 MP/PGJ  3º TA) relativo a JANEIRO/2025 conforme NFS-nº 3197 e documentos no SEI 2025.002612.</t>
  </si>
  <si>
    <t>477/2025</t>
  </si>
  <si>
    <t>A S PINTO</t>
  </si>
  <si>
    <t>Liquidação da NE nº 2024NE0001290 "- Prestação de serviço de operação de equipamentos de som e vídeo com gravação e transmissão (CA 017/2024 - MP/PGJ) referente a DEZEMBRO/2024, conforme DANFS-e n° 010 e documentos no SEI &amp;#8203;2025.000449.</t>
  </si>
  <si>
    <t>010/2025</t>
  </si>
  <si>
    <t>484/2025</t>
  </si>
  <si>
    <t>2025.000449</t>
  </si>
  <si>
    <t>Liquidação da NE nº 2025NE0000018 "- Prestação de serviço de operação de equipamentos de som e vídeo com gravação e transmissão (CA 017/2024 - MP/PGJ) referente a DEZEMBRO/2024, conforme DANFS-e n° 010 e documentos no SEI &amp;#8203;2025.000449.</t>
  </si>
  <si>
    <t>485/2025</t>
  </si>
  <si>
    <t>Liquidação da NE nº 2025NE0000020 "- Manutenção preventiva e corretiva de grupo gerador (CA N° 021/2023 MP/PGJ) referente a JANEIRO/2025 conforme NFS-e nº 551 e documentos no SEI 2025.002198</t>
  </si>
  <si>
    <t>551/2025</t>
  </si>
  <si>
    <t>487/2025</t>
  </si>
  <si>
    <t>2025.002198</t>
  </si>
  <si>
    <t>Liquidação da NE nº 2025NE0000020 "- Manutenção preventiva e corretiva de grupo gerador que atende o prédio administrativo  (CA N° 021/2023 MP/PGJ) referente a JANEIRO/2025 conforme NFS-e nº 550 e documentos no PI-SEI 2025.002193</t>
  </si>
  <si>
    <t>550/2025</t>
  </si>
  <si>
    <t>488/2025</t>
  </si>
  <si>
    <t>2025.002193</t>
  </si>
  <si>
    <t xml:space="preserve"> AMAZONAS ENERGIA S/A</t>
  </si>
  <si>
    <t>Liquidação da NE nº 2025NE0000049 "- Ref. serviço de fornecimento de energia elétrica dos Prédios Sede, Anexo Administrativo e Unidade da BH (CA 004/2024 - MP/PGJ) relativo a JANEIRO/2025, conforme Fatura nº 869937.01/2025.00 e documentos no SEI 2025.003141.</t>
  </si>
  <si>
    <t>Fatura nº 869937.01/2025</t>
  </si>
  <si>
    <t>489/2025</t>
  </si>
  <si>
    <t>2025.003141</t>
  </si>
  <si>
    <t>Liquidação da NE nº 2024NE0002584 "- Ref. serviços de provimento de circuitos terrestres de transmissão de dados ponto a ponto entre a Sede da Procuradoria-Geral de Justiça do Estado do Amazonas e suas Unidades Jurisdicionais do Interior do Estado do Amazonas (CA 009/2024-MP/PGJ - 1° TA) relativo a OUTUBRO/2024, conforme NFS-e n° 192 e documentos no SEI 2025.000402.</t>
  </si>
  <si>
    <t>192/2025</t>
  </si>
  <si>
    <t>528/2025</t>
  </si>
  <si>
    <t>2025.000402</t>
  </si>
  <si>
    <t>Liquidação da NE nº 2025NE0000014 "Ref. serviço de limpeza e conservação nas instalações da PGJ/AM (CA 010/2020-MP/PGJ) relativo a JANEIRO/2025, conforme NFS-nº 7359 e documentos no PI-SEI 2025.002988.</t>
  </si>
  <si>
    <t>7359/2025</t>
  </si>
  <si>
    <t>529/2025</t>
  </si>
  <si>
    <t>2025.002988</t>
  </si>
  <si>
    <t>Liquidação da NE nº 2024NE0001599 "Ref. serviço de fornecimento de energia elétrica nas unidades consumidoras da PGJ-AM (CA 027/2024 - MP/PGJ) relativo a JANEIRO/2025, conforme Fatura nº 869937.01/2025.01 e documentos no SEI 2025.003142.</t>
  </si>
  <si>
    <t>Fatura nº 869937.01/2025.01</t>
  </si>
  <si>
    <t>530/2025</t>
  </si>
  <si>
    <t>2025.003142</t>
  </si>
  <si>
    <t>AMAZON LIFE SAUDE CLINICA E MEDICINA OCUPACIONAL LTDA</t>
  </si>
  <si>
    <t>Liquidação da NE nº 2024NE0002352 - Ref. contratação de empresa especializada em serviços de segurança e medicina do trabalho a fim de elaborar laudo técnico das condições ambientais de trabalho – LTCAT (CA 002/2024-MP/PG), conforme NF-nº 1441 e documentos no SEI 2024.029606.</t>
  </si>
  <si>
    <t>1441/2025</t>
  </si>
  <si>
    <t>531/2025</t>
  </si>
  <si>
    <t>2024.029606</t>
  </si>
  <si>
    <t>Liquidação da NE nº 2025NE0000035 - Prestação de Serviço Telefônico Fixo Comutado – STFC e Serviço de Comunicação Multimídia - SCM (CA 008/2024 - MP/PGJ) referente a JANEIRO/2025, conforme NFS-e n° 2122  e documentos no PI-SEI 2025.003425.</t>
  </si>
  <si>
    <t>2122/2025</t>
  </si>
  <si>
    <t>567/2025</t>
  </si>
  <si>
    <t>2025.003425</t>
  </si>
  <si>
    <t>Liquidação da NE nº 2025NE0000035 Prestação de Serviço Telefônico Fixo Comutado – STFC e Serviço de Comunicação Multimídia - SCM (CA 008/2024 - MP/PGJ) referente a JANEIRO/2025, conforme NFS-e n° 2123 e documentos no PI-SEI 2025.003425.</t>
  </si>
  <si>
    <t>2123/2025</t>
  </si>
  <si>
    <t>568/2025</t>
  </si>
  <si>
    <t>Liquidação da NE nº 2024NE0002584 "Ref.a mensalidade do circuito de comunicação de dados ponto a ponto via Terrestre, contemplando fornecimento de equipamentos, instalação, operação, manutenção e gerência proativa dos serviços (CA 009/2024-MP/PGJ - 1ºT.A), ref. a DEZEMBRO/24, conforme NF-nº 197 e demais documentos no SEI 2025.001856.</t>
  </si>
  <si>
    <t>197/2025</t>
  </si>
  <si>
    <t>570/2025</t>
  </si>
  <si>
    <t>2025.001856</t>
  </si>
  <si>
    <t>Liquidação da NE nº 2024NE0002584 "Ref.a mensalidade do circuito de comunicação de dados ponto a ponto via Terrestre, contemplando fornecimento de equipamentos, instalação, operação, manutenção e gerência proativa dos serviços (CA 009/2024-MP/PGJ - 1ºT.A), ref. a DEZEMBRO/24, conforme NF-nº 198 e demais documentos no SEI 2025.001856.</t>
  </si>
  <si>
    <t>198/2025</t>
  </si>
  <si>
    <t>571/2025</t>
  </si>
  <si>
    <t>PAGAMENTO PEDENTE</t>
  </si>
  <si>
    <t>Liquidação da NE nº 2025NE0000002 "Ref. prestação de serviço de administração, gerenciamento e fornecimento de vale-alimentação (CA 015/2020 - MP/PGJ) relativo a FEVEREIRO/2025, conforme NFS-nº 02387908 e documentos no SEI 2025.003535.</t>
  </si>
  <si>
    <t>2387908/2025</t>
  </si>
  <si>
    <t>572/2025</t>
  </si>
  <si>
    <t>2025.003535</t>
  </si>
  <si>
    <t>Liquidação da NE nº 2025NE0000053 "Ref. serviço de Monitoramento da Solução e Firewall em Alta Disponibilidade  (CA 004/2023 - MP/PGJ), conforme NFS-nº 91 e documentos no SEI 2025.003260.</t>
  </si>
  <si>
    <t>91/2025</t>
  </si>
  <si>
    <t>573/2025</t>
  </si>
  <si>
    <t>2025.003260</t>
  </si>
  <si>
    <t>Liquidação da NE nº 2025NE0000053 "Ref. serviço de Monitoramento da Solução e Firewall em Alta Disponibilidade  (CA 004/2023 - MP/PGJ), conforme NFS-nº 92 e documentos no SEI 2025.003260.</t>
  </si>
  <si>
    <t>92/2025</t>
  </si>
  <si>
    <t>574/2025</t>
  </si>
  <si>
    <t>Liquidação da NE nº 2024NE0000274 "Ref. serviço de execução do Sistema Prodam RH (CA 003/2019 - MP/PGJ), ref. JANEIRO/2025, conforme NF-nº 52029 e documentos no SEI 2025.003412.</t>
  </si>
  <si>
    <t>52029/2025</t>
  </si>
  <si>
    <t>575/2025</t>
  </si>
  <si>
    <t>2025.003412</t>
  </si>
  <si>
    <t>Liquidação da NE nº 2025NE0000027 "Ref. serviço de execução do Sistema Prodam RH (CA 003/2019 - MP/PGJ), ref. JANEIRO/2025, conforme NF-nº 52029 e documentos no SEI 2025.003412.</t>
  </si>
  <si>
    <t>576/2025</t>
  </si>
  <si>
    <t>MONTE MASSELA MALTA SERVICOS MEDICOS E PERICIAS LTDA</t>
  </si>
  <si>
    <t>Liquidação da NE nº 2024NE0000909 - Ref. serviço de contratação de um médico especialista em obstetrícia, a fim de realizar perícia médica (CA 025/2024 - MP/PGJ) conforme NFS-nº 70 e documentos no PI-SEI 2024.026345.</t>
  </si>
  <si>
    <t>70/2025</t>
  </si>
  <si>
    <t>605/2025</t>
  </si>
  <si>
    <t>2024.026345</t>
  </si>
  <si>
    <t>Liquidação da NE nº 2024NE0000042 - Ref. serviços de fornecimento de água potável a sede da PGJ-AM Itacoatiara (CA 005/2022-MP/PGJ) relativo a FEVEREIRO/2025, conforme FATURA nº 23074&amp;#8203;022025 e documentos no SEI 2025.003663.</t>
  </si>
  <si>
    <t>Fatura nº 2307402/2025</t>
  </si>
  <si>
    <t>606/2025</t>
  </si>
  <si>
    <t>2025.003663</t>
  </si>
  <si>
    <t>SERVICO AUTONOMO DE AGUA E ESGOTO</t>
  </si>
  <si>
    <t>Liquidação da NE nº 2025NE0000378 - Ref. fornecimento de água do Prédio Sede da Unidade de Manacapuru, conforme Despacho 127 e Fatura 240822718.082024, e documentos no SEI 2025.000262.</t>
  </si>
  <si>
    <t>Fatura 240822718.082024</t>
  </si>
  <si>
    <t>613/2025</t>
  </si>
  <si>
    <t>2025.000262</t>
  </si>
  <si>
    <t>Liquidação da NE nº 2025NE0000378 - Ref. fornecimento de água do Prédio Sede da Unidade de Manacapuru, conforme Despacho 127 e Fatura 240822718.092024, e documentos no SEI 2025.000262.</t>
  </si>
  <si>
    <t xml:space="preserve"> Fatura 240822718.092024</t>
  </si>
  <si>
    <t>614/2025</t>
  </si>
  <si>
    <t>Liquidação da NE nº 2025NE0000378 - Ref. fornecimento de água do Prédio Sede da Unidade de Manacapuru, conforme Despacho 127 e Fatura 240822718.102024, e documentos no SEI 2025.000262.</t>
  </si>
  <si>
    <t>Fatura 240822718.102024</t>
  </si>
  <si>
    <t>615/2025</t>
  </si>
  <si>
    <t>Liquidação da NE nº 2025NE0000378 - Ref. fornecimento de água do Prédio Sede da Unidade de Manacapuru, conforme Despacho 127 e Fatura 240822718.112024, e documentos no SEI 2025.000262.</t>
  </si>
  <si>
    <t>Fatura 240822718.112024</t>
  </si>
  <si>
    <t>616/2025</t>
  </si>
  <si>
    <t>Liquidação da NE nº 2025NE0000378 - Ref. fornecimento de água do Prédio Sede da Unidade de Manacapuru, conforme Despacho 127 e Fatura 240822718.122024, e documentos no SEI 2025.000262.</t>
  </si>
  <si>
    <t>Fatura 240822718.122024</t>
  </si>
  <si>
    <t>617/2025</t>
  </si>
  <si>
    <t>MUNICIPIO DE MANICORE</t>
  </si>
  <si>
    <t>Liquidação da NE nº 2025NE0000317 - Ref. ao fornecimento de água relativo à SETEMBRO de 2024, conforme Faturas n° 6264092024 e documentos no SEI 2024.027455.</t>
  </si>
  <si>
    <t>Faturas n° 6264092024</t>
  </si>
  <si>
    <t>618/2025</t>
  </si>
  <si>
    <t xml:space="preserve">Não foi possível efetuar o pagamento, convênio não é cadastrado no AFI. </t>
  </si>
  <si>
    <t>2024.027455</t>
  </si>
  <si>
    <t>Liquidação da NE nº 2025NE0000317 - Ref. ao fornecimento de água relativo à OUTUBRO de 2024, conforme Faturas n° 6264102024 e documentos no SEI 2024.027455.</t>
  </si>
  <si>
    <t>Faturas n° 6264102024</t>
  </si>
  <si>
    <t>619/2025</t>
  </si>
  <si>
    <t>Liquidação da NE nº 2025NE0000317 - Ref. ao fornecimento de água relativo à NOVEMBRO de 2024, conforme Faturas n° 6264112024 e documentos no SEI 2024.027455.</t>
  </si>
  <si>
    <t>Faturas n° 6264112024</t>
  </si>
  <si>
    <t>620/2025</t>
  </si>
  <si>
    <t>Liquidação da NE nº 2025NE0000317 - Ref. ao fornecimento de água relativo à DEZEMBRO de 2024, conforme Faturas n° 6264122024 e documentos no SEI 2024.027455.</t>
  </si>
  <si>
    <t xml:space="preserve"> Faturas n° 6264122024</t>
  </si>
  <si>
    <t>621/2025</t>
  </si>
  <si>
    <t>Liquidação da NE nº 2025NE0000317 - Ref. ao fornecimento de água relativo à JANEIRO de 2025, conforme Faturas n° 6264012025 e documentos no SEI 2024.027455.</t>
  </si>
  <si>
    <t>Faturas n° 6264012025</t>
  </si>
  <si>
    <t>622/2025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</si>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</sst>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9" fillId="0" borderId="0" applyBorder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0" fontId="5" fillId="0" borderId="1" xfId="3" applyFont="1" applyBorder="1" applyAlignment="1">
      <alignment horizontal="left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Border="1" applyAlignment="1" applyProtection="1">
      <alignment wrapText="1"/>
    </xf>
    <xf numFmtId="0" fontId="9" fillId="0" borderId="2" xfId="2" applyBorder="1" applyAlignment="1" applyProtection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7" fontId="8" fillId="0" borderId="2" xfId="1" applyFont="1" applyBorder="1" applyAlignment="1" applyProtection="1">
      <alignment vertical="center"/>
    </xf>
    <xf numFmtId="0" fontId="10" fillId="0" borderId="0" xfId="0" applyFont="1"/>
    <xf numFmtId="167" fontId="8" fillId="0" borderId="2" xfId="1" applyFont="1" applyBorder="1" applyAlignment="1" applyProtection="1">
      <alignment horizontal="center" vertical="center" wrapText="1"/>
    </xf>
    <xf numFmtId="0" fontId="10" fillId="0" borderId="2" xfId="2" applyFont="1" applyBorder="1" applyAlignment="1" applyProtection="1">
      <alignment wrapText="1"/>
    </xf>
    <xf numFmtId="0" fontId="8" fillId="0" borderId="2" xfId="0" quotePrefix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0" fillId="0" borderId="2" xfId="2" quotePrefix="1" applyFont="1" applyBorder="1" applyAlignment="1" applyProtection="1">
      <alignment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135198E0-C8DE-4DBE-A6B6-2807988412C9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843FDDB7-00BC-4323-AA92-94B6C672573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628464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2.Fevereiro/2.ORDEM_CRONOL&#211;GICA_%20DE_%20PAGAMENTOS_FEVEREIRO.xlsx" TargetMode="External"/><Relationship Id="rId1" Type="http://schemas.openxmlformats.org/officeDocument/2006/relationships/externalLinkPath" Target="2.ORDEM_CRONOL&#211;GICA_%20DE_%20PAGAMENTOS_FEVER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FEVEREIRO/2025</v>
          </cell>
        </row>
        <row r="46">
          <cell r="A46" t="str">
            <v>Data da última atualização: 07/03/2025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CT_16-2023_-_MP-PGJ_8a82c.pdf" TargetMode="External"/><Relationship Id="rId21" Type="http://schemas.openxmlformats.org/officeDocument/2006/relationships/hyperlink" Target="https://www.mpam.mp.br/images/FATURA_23074_2025_SAAE_d28ac.pdf" TargetMode="External"/><Relationship Id="rId42" Type="http://schemas.openxmlformats.org/officeDocument/2006/relationships/hyperlink" Target="https://www.mpam.mp.br/images/NFS_753869_2025_SOFTPLAN_c40c1.pdf" TargetMode="External"/><Relationship Id="rId63" Type="http://schemas.openxmlformats.org/officeDocument/2006/relationships/hyperlink" Target="https://www.mpam.mp.br/images/NFS_4106_2025_ALFAMA_3d580.pdf" TargetMode="External"/><Relationship Id="rId84" Type="http://schemas.openxmlformats.org/officeDocument/2006/relationships/hyperlink" Target="https://www.mpam.mp.br/images/NFS_550_2025_BMJ_25dc0.pdf" TargetMode="External"/><Relationship Id="rId138" Type="http://schemas.openxmlformats.org/officeDocument/2006/relationships/hyperlink" Target="https://www.mpam.mp.br/images/CT_n_019-2021-MP-PGJ_60243.pdf" TargetMode="External"/><Relationship Id="rId159" Type="http://schemas.openxmlformats.org/officeDocument/2006/relationships/hyperlink" Target="https://www.mpam.mp.br/images/CCT_06-2022_-_MP-PGJ_b19f3.pdf" TargetMode="External"/><Relationship Id="rId170" Type="http://schemas.openxmlformats.org/officeDocument/2006/relationships/hyperlink" Target="https://www.mpam.mp.br/images/CT_15-2023_-_MP-PGJ_777a8.pdf" TargetMode="External"/><Relationship Id="rId191" Type="http://schemas.openxmlformats.org/officeDocument/2006/relationships/hyperlink" Target="https://www.mpam.mp.br/images/CT_08-2024_-_MP-PGJ_976bb.pdf" TargetMode="External"/><Relationship Id="rId205" Type="http://schemas.openxmlformats.org/officeDocument/2006/relationships/hyperlink" Target="https://www.mpam.mp.br/images/FATURA_6264_10_2024_MANICORE_d65da.pdf" TargetMode="External"/><Relationship Id="rId107" Type="http://schemas.openxmlformats.org/officeDocument/2006/relationships/hyperlink" Target="https://www.mpam.mp.br/images/CT_07-2024_-_MP-PGJ_aa585.pdf" TargetMode="External"/><Relationship Id="rId11" Type="http://schemas.openxmlformats.org/officeDocument/2006/relationships/hyperlink" Target="https://www.mpam.mp.br/images/NFS_4773_2025_ECOSEGME_0986e.pdf" TargetMode="External"/><Relationship Id="rId32" Type="http://schemas.openxmlformats.org/officeDocument/2006/relationships/hyperlink" Target="https://www.mpam.mp.br/images/NFS_2059_2025_FIOS_edb1e.pdf" TargetMode="External"/><Relationship Id="rId53" Type="http://schemas.openxmlformats.org/officeDocument/2006/relationships/hyperlink" Target="https://www.mpam.mp.br/images/NFS_196_2025_FACHINELI_975b6.pdf" TargetMode="External"/><Relationship Id="rId74" Type="http://schemas.openxmlformats.org/officeDocument/2006/relationships/hyperlink" Target="https://www.mpam.mp.br/images/FATURA_22098012025-1_2025_AUTAZES_6ff2c.pdf" TargetMode="External"/><Relationship Id="rId128" Type="http://schemas.openxmlformats.org/officeDocument/2006/relationships/hyperlink" Target="https://www.mpam.mp.br/images/CT_n_019-2021-MP-PGJ_60243.pdf" TargetMode="External"/><Relationship Id="rId149" Type="http://schemas.openxmlformats.org/officeDocument/2006/relationships/hyperlink" Target="https://www.mpam.mp.br/images/NFS_7359_2025_JF_ENGENHARIA_33fe5.pdf" TargetMode="External"/><Relationship Id="rId5" Type="http://schemas.openxmlformats.org/officeDocument/2006/relationships/hyperlink" Target="https://www.mpam.mp.br/images/NFS_7206_2025_JF_ENGENHARIA_5463d.pdf" TargetMode="External"/><Relationship Id="rId95" Type="http://schemas.openxmlformats.org/officeDocument/2006/relationships/hyperlink" Target="https://www.mpam.mp.br/images/CT_23-2024_-_MP-PGJ_88c32.pdf" TargetMode="External"/><Relationship Id="rId160" Type="http://schemas.openxmlformats.org/officeDocument/2006/relationships/hyperlink" Target="https://www.mpam.mp.br/images/CCT_06-2022_-_MP-PGJ_b19f3.pdf" TargetMode="External"/><Relationship Id="rId181" Type="http://schemas.openxmlformats.org/officeDocument/2006/relationships/hyperlink" Target="https://www.mpam.mp.br/images/NFS_2387908_2025_TRIVALE_ec8c3.pdf" TargetMode="External"/><Relationship Id="rId22" Type="http://schemas.openxmlformats.org/officeDocument/2006/relationships/hyperlink" Target="https://www.mpam.mp.br/images/NFS_51386_2025_PRODAM_7a1cc.pdf" TargetMode="External"/><Relationship Id="rId43" Type="http://schemas.openxmlformats.org/officeDocument/2006/relationships/hyperlink" Target="https://www.mpam.mp.br/images/NFS_753870_2025_SOFTPLAN_6c89a.pdf" TargetMode="External"/><Relationship Id="rId64" Type="http://schemas.openxmlformats.org/officeDocument/2006/relationships/hyperlink" Target="https://www.mpam.mp.br/images/NFS_34825_2025_MODULO_3cf9e.pdf" TargetMode="External"/><Relationship Id="rId118" Type="http://schemas.openxmlformats.org/officeDocument/2006/relationships/hyperlink" Target="https://www.mpam.mp.br/images/CT_21-2023_-_MP-PGJ_4dc3f.pdf" TargetMode="External"/><Relationship Id="rId139" Type="http://schemas.openxmlformats.org/officeDocument/2006/relationships/hyperlink" Target="https://www.mpam.mp.br/images/CT_n_019-2021-MP-PGJ_60243.pdf" TargetMode="External"/><Relationship Id="rId85" Type="http://schemas.openxmlformats.org/officeDocument/2006/relationships/hyperlink" Target="https://www.mpam.mp.br/images/FATURA_869937_01_2025_AMAZONAS_ENERGIA_e2362.pdf" TargetMode="External"/><Relationship Id="rId150" Type="http://schemas.openxmlformats.org/officeDocument/2006/relationships/hyperlink" Target="https://www.mpam.mp.br/images/FATURA_869937_01_2025_01_AMAZONAS_ENERGIA_31193.pdf" TargetMode="External"/><Relationship Id="rId171" Type="http://schemas.openxmlformats.org/officeDocument/2006/relationships/hyperlink" Target="https://www.mpam.mp.br/images/CT_05-2024_-_MP-PGJ_3adfc.pdf" TargetMode="External"/><Relationship Id="rId192" Type="http://schemas.openxmlformats.org/officeDocument/2006/relationships/hyperlink" Target="https://www.mpam.mp.br/images/CT_08-2024_-_MP-PGJ_976bb.pdf" TargetMode="External"/><Relationship Id="rId206" Type="http://schemas.openxmlformats.org/officeDocument/2006/relationships/hyperlink" Target="https://www.mpam.mp.br/images/FATURA_6264_11_2024_MANICORE_4c14a.pdf" TargetMode="External"/><Relationship Id="rId12" Type="http://schemas.openxmlformats.org/officeDocument/2006/relationships/hyperlink" Target="https://www.mpam.mp.br/images/NFS_44874_2025_GARTNER_ebac8.pdf" TargetMode="External"/><Relationship Id="rId33" Type="http://schemas.openxmlformats.org/officeDocument/2006/relationships/hyperlink" Target="https://www.mpam.mp.br/images/NFS_2060_2025_FIOS_103ec.pdf" TargetMode="External"/><Relationship Id="rId108" Type="http://schemas.openxmlformats.org/officeDocument/2006/relationships/hyperlink" Target="https://www.mpam.mp.br/images/1%C2%BA_TA_ao_CT_08-2023_-_MP-PGJ_b6d6d.pdf" TargetMode="External"/><Relationship Id="rId129" Type="http://schemas.openxmlformats.org/officeDocument/2006/relationships/hyperlink" Target="https://www.mpam.mp.br/images/CT_n_019-2021-MP-PGJ_60243.pdf" TargetMode="External"/><Relationship Id="rId54" Type="http://schemas.openxmlformats.org/officeDocument/2006/relationships/hyperlink" Target="https://www.mpam.mp.br/images/FATURA_0345991343_2025_TELEFONICA_BRASIL_be4f6.pdf" TargetMode="External"/><Relationship Id="rId75" Type="http://schemas.openxmlformats.org/officeDocument/2006/relationships/hyperlink" Target="https://www.mpam.mp.br/images/FATURA_28487012025-0_2025_CODAJAS_1cf44.pdf" TargetMode="External"/><Relationship Id="rId96" Type="http://schemas.openxmlformats.org/officeDocument/2006/relationships/hyperlink" Target="https://www.mpam.mp.br/images/CT_23-2024_-_MP-PGJ_88c32.pdf" TargetMode="External"/><Relationship Id="rId140" Type="http://schemas.openxmlformats.org/officeDocument/2006/relationships/hyperlink" Target="https://www.mpam.mp.br/images/CT_n_019-2021-MP-PGJ_60243.pdf" TargetMode="External"/><Relationship Id="rId161" Type="http://schemas.openxmlformats.org/officeDocument/2006/relationships/hyperlink" Target="https://www.mpam.mp.br/images/CCT_06-2022_-_MP-PGJ_b19f3.pdf" TargetMode="External"/><Relationship Id="rId182" Type="http://schemas.openxmlformats.org/officeDocument/2006/relationships/hyperlink" Target="https://www.mpam.mp.br/images/NFS_91_2025_SERVIX_d9c49.pdf" TargetMode="External"/><Relationship Id="rId6" Type="http://schemas.openxmlformats.org/officeDocument/2006/relationships/hyperlink" Target="https://www.mpam.mp.br/images/NFS_3186_2025_G_REFRIGERA%C3%87%C3%83O_a2f92.pdf" TargetMode="External"/><Relationship Id="rId23" Type="http://schemas.openxmlformats.org/officeDocument/2006/relationships/hyperlink" Target="https://www.mpam.mp.br/images/NFS_13_2025_CASA_NOVA_4bc8b.pdf" TargetMode="External"/><Relationship Id="rId119" Type="http://schemas.openxmlformats.org/officeDocument/2006/relationships/hyperlink" Target="https://www.mpam.mp.br/images/CT_21-2023_-_MP-PGJ_4dc3f.pdf" TargetMode="External"/><Relationship Id="rId44" Type="http://schemas.openxmlformats.org/officeDocument/2006/relationships/hyperlink" Target="https://www.mpam.mp.br/images/NFS_753870_2025_SOFTPLAN_6c89a.pdf" TargetMode="External"/><Relationship Id="rId65" Type="http://schemas.openxmlformats.org/officeDocument/2006/relationships/hyperlink" Target="https://www.mpam.mp.br/images/FATURA_77304_2025_CORREIOS_e12a2.pdf" TargetMode="External"/><Relationship Id="rId86" Type="http://schemas.openxmlformats.org/officeDocument/2006/relationships/hyperlink" Target="https://www.mpam.mp.br/images/CT_n%C2%BA_10-2020-MP-PGJ_d98a6.pdf" TargetMode="External"/><Relationship Id="rId130" Type="http://schemas.openxmlformats.org/officeDocument/2006/relationships/hyperlink" Target="https://www.mpam.mp.br/images/CT_n_019-2021-MP-PGJ_60243.pdf" TargetMode="External"/><Relationship Id="rId151" Type="http://schemas.openxmlformats.org/officeDocument/2006/relationships/hyperlink" Target="https://www.mpam.mp.br/images/NFS_1441_2025_AMAZON_LIFE_a7d3a.pdf" TargetMode="External"/><Relationship Id="rId172" Type="http://schemas.openxmlformats.org/officeDocument/2006/relationships/hyperlink" Target="https://www.mpam.mp.br/images/CT_09-2024_-_MP-PGJ_8d95f.pdf" TargetMode="External"/><Relationship Id="rId193" Type="http://schemas.openxmlformats.org/officeDocument/2006/relationships/hyperlink" Target="https://www.mpam.mp.br/images/CT_09-2024_-_MP-PGJ_8d95f.pdf" TargetMode="External"/><Relationship Id="rId207" Type="http://schemas.openxmlformats.org/officeDocument/2006/relationships/hyperlink" Target="https://www.mpam.mp.br/images/FATURA_6264_12_2024_MANICORE_3311b.pdf" TargetMode="External"/><Relationship Id="rId13" Type="http://schemas.openxmlformats.org/officeDocument/2006/relationships/hyperlink" Target="https://www.mpam.mp.br/images/NFS_6302_2025_PIRONTI_a6ebc.pdf" TargetMode="External"/><Relationship Id="rId109" Type="http://schemas.openxmlformats.org/officeDocument/2006/relationships/hyperlink" Target="https://www.mpam.mp.br/images/Contratos/2023/Carta_Contrato/CCT_n%C2%BA_06-MP-PGJ_2a292.pdf" TargetMode="External"/><Relationship Id="rId34" Type="http://schemas.openxmlformats.org/officeDocument/2006/relationships/hyperlink" Target="https://www.mpam.mp.br/images/NFS_1142_2025_XDIGITAL_135a7.pdf" TargetMode="External"/><Relationship Id="rId55" Type="http://schemas.openxmlformats.org/officeDocument/2006/relationships/hyperlink" Target="https://www.mpam.mp.br/images/FATURA_0345991343_2025_TELEFONICA_BRASIL_be4f6.pdf" TargetMode="External"/><Relationship Id="rId76" Type="http://schemas.openxmlformats.org/officeDocument/2006/relationships/hyperlink" Target="https://www.mpam.mp.br/images/FATURA_04943012025-0_2025_TABATINGA_8f14b.pdf" TargetMode="External"/><Relationship Id="rId97" Type="http://schemas.openxmlformats.org/officeDocument/2006/relationships/hyperlink" Target="https://www.mpam.mp.br/images/CT_23-2024_-_MP-PGJ_88c32.pdf" TargetMode="External"/><Relationship Id="rId120" Type="http://schemas.openxmlformats.org/officeDocument/2006/relationships/hyperlink" Target="https://www.mpam.mp.br/images/CT_21-2023_-_MP-PGJ_4dc3f.pdf" TargetMode="External"/><Relationship Id="rId141" Type="http://schemas.openxmlformats.org/officeDocument/2006/relationships/hyperlink" Target="https://www.mpam.mp.br/images/CT_n%C2%BA_32-MP-PGJ_4ec7e.pdf" TargetMode="External"/><Relationship Id="rId7" Type="http://schemas.openxmlformats.org/officeDocument/2006/relationships/hyperlink" Target="https://www.mpam.mp.br/images/NFS_3186_2025_G_REFRIGERA%C3%87%C3%83O_a2f92.pdf" TargetMode="External"/><Relationship Id="rId162" Type="http://schemas.openxmlformats.org/officeDocument/2006/relationships/hyperlink" Target="https://www.mpam.mp.br/images/CCT_06-2022_-_MP-PGJ_b19f3.pdf" TargetMode="External"/><Relationship Id="rId183" Type="http://schemas.openxmlformats.org/officeDocument/2006/relationships/hyperlink" Target="https://www.mpam.mp.br/images/NFS_92_2025_SERVIX_73903.pdf" TargetMode="External"/><Relationship Id="rId24" Type="http://schemas.openxmlformats.org/officeDocument/2006/relationships/hyperlink" Target="https://www.mpam.mp.br/images/FATURA_22098122024-1_2025_AUTAZES_694bd.pdf" TargetMode="External"/><Relationship Id="rId45" Type="http://schemas.openxmlformats.org/officeDocument/2006/relationships/hyperlink" Target="https://www.mpam.mp.br/images/NFS_766585_2025_SOFTPLAN_33b2b.pdf" TargetMode="External"/><Relationship Id="rId66" Type="http://schemas.openxmlformats.org/officeDocument/2006/relationships/hyperlink" Target="https://www.mpam.mp.br/images/FATURA_77304_2025_CORREIOS_e12a2.pdf" TargetMode="External"/><Relationship Id="rId87" Type="http://schemas.openxmlformats.org/officeDocument/2006/relationships/hyperlink" Target="https://www.mpam.mp.br/images/Contratos/2022/Contrato/CT_25-2022_-_MP-PGJ_8363e.pdf" TargetMode="External"/><Relationship Id="rId110" Type="http://schemas.openxmlformats.org/officeDocument/2006/relationships/hyperlink" Target="https://www.mpam.mp.br/images/Contratos/2023/Carta_Contrato/CCT_n%C2%BA_06-MP-PGJ_2a292.pdf" TargetMode="External"/><Relationship Id="rId131" Type="http://schemas.openxmlformats.org/officeDocument/2006/relationships/hyperlink" Target="https://www.mpam.mp.br/images/CT_n_019-2021-MP-PGJ_60243.pdf" TargetMode="External"/><Relationship Id="rId61" Type="http://schemas.openxmlformats.org/officeDocument/2006/relationships/hyperlink" Target="https://www.mpam.mp.br/images/NFS_266_2025_STAR_GREEN_63195.pdf" TargetMode="External"/><Relationship Id="rId82" Type="http://schemas.openxmlformats.org/officeDocument/2006/relationships/hyperlink" Target="https://www.mpam.mp.br/images/NFS_10_2025_AS_PINTO_2b67a.pdf" TargetMode="External"/><Relationship Id="rId152" Type="http://schemas.openxmlformats.org/officeDocument/2006/relationships/hyperlink" Target="https://www.mpam.mp.br/images/Contratos/2022/Carta_Contrato/CC_05-2022_MP_-_PGJ_596f4.pdf" TargetMode="External"/><Relationship Id="rId173" Type="http://schemas.openxmlformats.org/officeDocument/2006/relationships/hyperlink" Target="https://www.mpam.mp.br/images/CCT_n%C2%BA_02-2024-MP-PGJ_2974f.pdf" TargetMode="External"/><Relationship Id="rId194" Type="http://schemas.openxmlformats.org/officeDocument/2006/relationships/hyperlink" Target="https://www.mpam.mp.br/images/CT_09-2024_-_MP-PGJ_8d95f.pdf" TargetMode="External"/><Relationship Id="rId199" Type="http://schemas.openxmlformats.org/officeDocument/2006/relationships/hyperlink" Target="https://www.mpam.mp.br/images/FATURA_240822718_08_2024_SAAE_MANACAPURU_9e887.pdf" TargetMode="External"/><Relationship Id="rId203" Type="http://schemas.openxmlformats.org/officeDocument/2006/relationships/hyperlink" Target="https://www.mpam.mp.br/images/FATURA_240822718_12_2024_SAAE_MANACAPURU_13486.pdf" TargetMode="External"/><Relationship Id="rId208" Type="http://schemas.openxmlformats.org/officeDocument/2006/relationships/hyperlink" Target="https://www.mpam.mp.br/images/FATURA_6264_01-2025_MANICORE_29a55.pdf" TargetMode="External"/><Relationship Id="rId19" Type="http://schemas.openxmlformats.org/officeDocument/2006/relationships/hyperlink" Target="https://www.mpam.mp.br/images/NFS_33342_2025_M%C3%93DULO_eb548.pdf" TargetMode="External"/><Relationship Id="rId14" Type="http://schemas.openxmlformats.org/officeDocument/2006/relationships/hyperlink" Target="https://www.mpam.mp.br/images/FATURA_17_2025_PREVILEMOS_990ad.pdf" TargetMode="External"/><Relationship Id="rId30" Type="http://schemas.openxmlformats.org/officeDocument/2006/relationships/hyperlink" Target="https://www.mpam.mp.br/images/NFS_02374207_2025_TRIVALE_6e0f7.pdf" TargetMode="External"/><Relationship Id="rId35" Type="http://schemas.openxmlformats.org/officeDocument/2006/relationships/hyperlink" Target="https://www.mpam.mp.br/images/NFS_541_2025_2KS_AGENCIA_41cb1.pdf" TargetMode="External"/><Relationship Id="rId56" Type="http://schemas.openxmlformats.org/officeDocument/2006/relationships/hyperlink" Target="https://www.mpam.mp.br/images/FATURA_0300039372947_2025_OI_SA_cb6b3.pdf" TargetMode="External"/><Relationship Id="rId77" Type="http://schemas.openxmlformats.org/officeDocument/2006/relationships/hyperlink" Target="https://www.mpam.mp.br/images/NFS_3204_2025_LINK_CARD_93067.pdf" TargetMode="External"/><Relationship Id="rId100" Type="http://schemas.openxmlformats.org/officeDocument/2006/relationships/hyperlink" Target="https://www.mpam.mp.br/images/CT_09-2024_-_MP-PGJ_8d95f.pdf" TargetMode="External"/><Relationship Id="rId105" Type="http://schemas.openxmlformats.org/officeDocument/2006/relationships/hyperlink" Target="https://www.mpam.mp.br/images/CT_19-2024_-_MP-PGJ_419d8.pdf" TargetMode="External"/><Relationship Id="rId126" Type="http://schemas.openxmlformats.org/officeDocument/2006/relationships/hyperlink" Target="https://www.mpam.mp.br/images/Contratos/2021/CONVENIOS/Termo_de_Cess%C3%A3o_Onerosa_de_Uso_n%C2%BA_001_2021_TJ_8e094.pdf" TargetMode="External"/><Relationship Id="rId147" Type="http://schemas.openxmlformats.org/officeDocument/2006/relationships/hyperlink" Target="https://www.mpam.mp.br/images/1%C2%BA_TA_ao_CT_08-2023_-_MP-PGJ_b6d6d.pdf" TargetMode="External"/><Relationship Id="rId168" Type="http://schemas.openxmlformats.org/officeDocument/2006/relationships/hyperlink" Target="https://www.mpam.mp.br/images/CT_19-2023_-_MP-PGJ_9ff27.pdf" TargetMode="External"/><Relationship Id="rId8" Type="http://schemas.openxmlformats.org/officeDocument/2006/relationships/hyperlink" Target="https://www.mpam.mp.br/images/NFS_01296052_2025_LINK_CARD_4df3a.pdf" TargetMode="External"/><Relationship Id="rId51" Type="http://schemas.openxmlformats.org/officeDocument/2006/relationships/hyperlink" Target="https://www.mpam.mp.br/images/NFS_194_2025_FACHINELI_65d0f.pdf" TargetMode="External"/><Relationship Id="rId72" Type="http://schemas.openxmlformats.org/officeDocument/2006/relationships/hyperlink" Target="https://www.mpam.mp.br/images/FATURA_10918012025-4_2025_JURU%C3%81_cfccd.pdf" TargetMode="External"/><Relationship Id="rId93" Type="http://schemas.openxmlformats.org/officeDocument/2006/relationships/hyperlink" Target="https://www.mpam.mp.br/images/CT_17-2024_-_MP-PGJ_5fa2a.pdf" TargetMode="External"/><Relationship Id="rId98" Type="http://schemas.openxmlformats.org/officeDocument/2006/relationships/hyperlink" Target="https://www.mpam.mp.br/images/CT_09-2024_-_MP-PGJ_8d95f.pdf" TargetMode="External"/><Relationship Id="rId121" Type="http://schemas.openxmlformats.org/officeDocument/2006/relationships/hyperlink" Target="https://www.mpam.mp.br/images/CT_21-2023_-_MP-PGJ_4dc3f.pdf" TargetMode="External"/><Relationship Id="rId142" Type="http://schemas.openxmlformats.org/officeDocument/2006/relationships/hyperlink" Target="https://www.mpam.mp.br/images/CT_n%C2%BA_32-MP-PGJ_4ec7e.pdf" TargetMode="External"/><Relationship Id="rId163" Type="http://schemas.openxmlformats.org/officeDocument/2006/relationships/hyperlink" Target="https://www.mpam.mp.br/images/Contratos/2022/Contrato/CT_25-2022_-_MP-PGJ_8363e.pdf" TargetMode="External"/><Relationship Id="rId184" Type="http://schemas.openxmlformats.org/officeDocument/2006/relationships/hyperlink" Target="https://www.mpam.mp.br/images/NFS_52029_2025_PRODAM_588f8.pdf" TargetMode="External"/><Relationship Id="rId189" Type="http://schemas.openxmlformats.org/officeDocument/2006/relationships/hyperlink" Target="https://www.mpam.mp.br/images/Contrato_n%C2%BA_003-2019_-_MP_-_PGJ_79dd4.pdf" TargetMode="External"/><Relationship Id="rId3" Type="http://schemas.openxmlformats.org/officeDocument/2006/relationships/hyperlink" Target="https://www.mpam.mp.br/images/CT_27-2024_-_MP-PGJ_e0a09.pdf" TargetMode="External"/><Relationship Id="rId25" Type="http://schemas.openxmlformats.org/officeDocument/2006/relationships/hyperlink" Target="https://www.mpam.mp.br/images/FATURA_17246122024-3_2025_CARAUARI_65229.pdf" TargetMode="External"/><Relationship Id="rId46" Type="http://schemas.openxmlformats.org/officeDocument/2006/relationships/hyperlink" Target="https://www.mpam.mp.br/images/NFS_766586_2025_SOFTPLAN_c7706.pdf" TargetMode="External"/><Relationship Id="rId67" Type="http://schemas.openxmlformats.org/officeDocument/2006/relationships/hyperlink" Target="https://www.mpam.mp.br/images/NFS_46541_2025_LOGIC_PRO_40e98.pdf" TargetMode="External"/><Relationship Id="rId116" Type="http://schemas.openxmlformats.org/officeDocument/2006/relationships/hyperlink" Target="https://www.mpam.mp.br/images/CT_16-2023_-_MP-PGJ_8a82c.pdf" TargetMode="External"/><Relationship Id="rId137" Type="http://schemas.openxmlformats.org/officeDocument/2006/relationships/hyperlink" Target="https://www.mpam.mp.br/images/CT_n_019-2021-MP-PGJ_60243.pdf" TargetMode="External"/><Relationship Id="rId158" Type="http://schemas.openxmlformats.org/officeDocument/2006/relationships/hyperlink" Target="https://www.mpam.mp.br/images/CCT_06-2022_-_MP-PGJ_b19f3.pdf" TargetMode="External"/><Relationship Id="rId20" Type="http://schemas.openxmlformats.org/officeDocument/2006/relationships/hyperlink" Target="https://www.mpam.mp.br/images/MEMORANDO_229_2024_TJ_e68ab.pdf" TargetMode="External"/><Relationship Id="rId41" Type="http://schemas.openxmlformats.org/officeDocument/2006/relationships/hyperlink" Target="https://www.mpam.mp.br/images/NFS_753868_2025_SOFTPLAN_b71c7.pdf" TargetMode="External"/><Relationship Id="rId62" Type="http://schemas.openxmlformats.org/officeDocument/2006/relationships/hyperlink" Target="https://www.mpam.mp.br/images/NFS_193_2025_VIA_DIRETA_14d47.pdf" TargetMode="External"/><Relationship Id="rId83" Type="http://schemas.openxmlformats.org/officeDocument/2006/relationships/hyperlink" Target="https://www.mpam.mp.br/images/NFS_551_2025_BMJ_19407.pdf" TargetMode="External"/><Relationship Id="rId88" Type="http://schemas.openxmlformats.org/officeDocument/2006/relationships/hyperlink" Target="https://www.mpam.mp.br/images/Contratos/2022/Contrato/CT_25-2022_-_MP-PGJ_8363e.pdf" TargetMode="External"/><Relationship Id="rId111" Type="http://schemas.openxmlformats.org/officeDocument/2006/relationships/hyperlink" Target="https://www.mpam.mp.br/images/CT_19-2024_-_MP-PGJ_419d8.pdf" TargetMode="External"/><Relationship Id="rId132" Type="http://schemas.openxmlformats.org/officeDocument/2006/relationships/hyperlink" Target="https://www.mpam.mp.br/images/CT_n_019-2021-MP-PGJ_60243.pdf" TargetMode="External"/><Relationship Id="rId153" Type="http://schemas.openxmlformats.org/officeDocument/2006/relationships/hyperlink" Target="https://www.mpam.mp.br/images/CCT_06-2022_-_MP-PGJ_b19f3.pdf" TargetMode="External"/><Relationship Id="rId174" Type="http://schemas.openxmlformats.org/officeDocument/2006/relationships/hyperlink" Target="https://www.mpam.mp.br/images/CT_27-2024_-_MP-PGJ_e0a09.pdf" TargetMode="External"/><Relationship Id="rId179" Type="http://schemas.openxmlformats.org/officeDocument/2006/relationships/hyperlink" Target="https://www.mpam.mp.br/images/NFS_1972025FACHINELI_e267f.pdf" TargetMode="External"/><Relationship Id="rId195" Type="http://schemas.openxmlformats.org/officeDocument/2006/relationships/hyperlink" Target="https://www.mpam.mp.br/images/CT_25-2024_-_MP-PGJ_da611.pdf" TargetMode="External"/><Relationship Id="rId209" Type="http://schemas.openxmlformats.org/officeDocument/2006/relationships/printerSettings" Target="../printerSettings/printerSettings1.bin"/><Relationship Id="rId190" Type="http://schemas.openxmlformats.org/officeDocument/2006/relationships/hyperlink" Target="https://www.mpam.mp.br/images/CT_n%C2%BA_015-2020-MP-PGJ_4610e.pdf" TargetMode="External"/><Relationship Id="rId204" Type="http://schemas.openxmlformats.org/officeDocument/2006/relationships/hyperlink" Target="https://www.mpam.mp.br/images/FATURA_6264_09_2024_MANICORE_ab183.pdf" TargetMode="External"/><Relationship Id="rId15" Type="http://schemas.openxmlformats.org/officeDocument/2006/relationships/hyperlink" Target="https://www.mpam.mp.br/images/NFS_457_2025_VIA_DIRETA_79523.pdf" TargetMode="External"/><Relationship Id="rId36" Type="http://schemas.openxmlformats.org/officeDocument/2006/relationships/hyperlink" Target="https://www.mpam.mp.br/images/NFS_743543_2025_SOFTPLAN_2c83c.pdf" TargetMode="External"/><Relationship Id="rId57" Type="http://schemas.openxmlformats.org/officeDocument/2006/relationships/hyperlink" Target="https://www.mpam.mp.br/images/FATURA_0300039372947_2025_OI_SA_cb6b3.pdf" TargetMode="External"/><Relationship Id="rId106" Type="http://schemas.openxmlformats.org/officeDocument/2006/relationships/hyperlink" Target="https://www.mpam.mp.br/images/CT_23-2024_-_MP-PGJ_88c32.pdf" TargetMode="External"/><Relationship Id="rId127" Type="http://schemas.openxmlformats.org/officeDocument/2006/relationships/hyperlink" Target="https://www.mpam.mp.br/images/CT_n%C2%BA_008-2021-MP-PGJ_077ad.pdf" TargetMode="External"/><Relationship Id="rId10" Type="http://schemas.openxmlformats.org/officeDocument/2006/relationships/hyperlink" Target="https://www.mpam.mp.br/images/NFS_45796_2025_LOGIC_PRO_0ef1d.pdf" TargetMode="External"/><Relationship Id="rId31" Type="http://schemas.openxmlformats.org/officeDocument/2006/relationships/hyperlink" Target="https://www.mpam.mp.br/images/FATURA_16314_2025_MANAUS_AMBIENTAL_2f088.pdf" TargetMode="External"/><Relationship Id="rId52" Type="http://schemas.openxmlformats.org/officeDocument/2006/relationships/hyperlink" Target="https://www.mpam.mp.br/images/NFS_195_2025_FACHINELI_f2119.pdf" TargetMode="External"/><Relationship Id="rId73" Type="http://schemas.openxmlformats.org/officeDocument/2006/relationships/hyperlink" Target="https://www.mpam.mp.br/images/FATURA_17246012025-3_2025_CARAUARI_96156.pdf" TargetMode="External"/><Relationship Id="rId78" Type="http://schemas.openxmlformats.org/officeDocument/2006/relationships/hyperlink" Target="https://www.mpam.mp.br/images/NFS_3204_2025_LINK_CARD_93067.pdf" TargetMode="External"/><Relationship Id="rId94" Type="http://schemas.openxmlformats.org/officeDocument/2006/relationships/hyperlink" Target="https://www.mpam.mp.br/images/CT_17-2024_-_MP-PGJ_5fa2a.pdf" TargetMode="External"/><Relationship Id="rId99" Type="http://schemas.openxmlformats.org/officeDocument/2006/relationships/hyperlink" Target="https://www.mpam.mp.br/images/CT_09-2024_-_MP-PGJ_8d95f.pdf" TargetMode="External"/><Relationship Id="rId101" Type="http://schemas.openxmlformats.org/officeDocument/2006/relationships/hyperlink" Target="https://www.mpam.mp.br/images/CT_09-2024_-_MP-PGJ_8d95f.pdf" TargetMode="External"/><Relationship Id="rId122" Type="http://schemas.openxmlformats.org/officeDocument/2006/relationships/hyperlink" Target="https://www.mpam.mp.br/images/CT_21-2023_-_MP-PGJ_4dc3f.pdf" TargetMode="External"/><Relationship Id="rId143" Type="http://schemas.openxmlformats.org/officeDocument/2006/relationships/hyperlink" Target="https://www.mpam.mp.br/images/CT_n%C2%BA_035-2021-MP-PGJ_8bef6.pdf" TargetMode="External"/><Relationship Id="rId148" Type="http://schemas.openxmlformats.org/officeDocument/2006/relationships/hyperlink" Target="https://www.mpam.mp.br/images/NFS_192_2025_FACHINELI_ee18f.pdf" TargetMode="External"/><Relationship Id="rId164" Type="http://schemas.openxmlformats.org/officeDocument/2006/relationships/hyperlink" Target="https://www.mpam.mp.br/images/Contratos/2022/Contrato/CT_25-2022_-_MP-PGJ_8363e.pdf" TargetMode="External"/><Relationship Id="rId169" Type="http://schemas.openxmlformats.org/officeDocument/2006/relationships/hyperlink" Target="https://www.mpam.mp.br/images/CT_24-2023_-_MP-PGJ_933fa.pdf" TargetMode="External"/><Relationship Id="rId185" Type="http://schemas.openxmlformats.org/officeDocument/2006/relationships/hyperlink" Target="https://www.mpam.mp.br/images/NFS_52029_2025_PRODAM_588f8.pdf" TargetMode="External"/><Relationship Id="rId4" Type="http://schemas.openxmlformats.org/officeDocument/2006/relationships/hyperlink" Target="https://www.mpam.mp.br/images/CT_27-2024_-_MP-PGJ_e0a09.pdf" TargetMode="External"/><Relationship Id="rId9" Type="http://schemas.openxmlformats.org/officeDocument/2006/relationships/hyperlink" Target="https://www.mpam.mp.br/images/FATURA_3809560_2024_MANAUS_AMBIENTAL_690da.pdf" TargetMode="External"/><Relationship Id="rId180" Type="http://schemas.openxmlformats.org/officeDocument/2006/relationships/hyperlink" Target="https://www.mpam.mp.br/images/NFS_198_2025_FACHINELI_804e5.pdf" TargetMode="External"/><Relationship Id="rId210" Type="http://schemas.openxmlformats.org/officeDocument/2006/relationships/drawing" Target="../drawings/drawing1.xml"/><Relationship Id="rId26" Type="http://schemas.openxmlformats.org/officeDocument/2006/relationships/hyperlink" Target="https://www.mpam.mp.br/images/FATURA_10918122024-4_2025_JURU%C3%81_fa809.pdf" TargetMode="External"/><Relationship Id="rId47" Type="http://schemas.openxmlformats.org/officeDocument/2006/relationships/hyperlink" Target="https://www.mpam.mp.br/images/NFS_766587_2025_SOFTPLAN_35fd7.pdf%5d" TargetMode="External"/><Relationship Id="rId68" Type="http://schemas.openxmlformats.org/officeDocument/2006/relationships/hyperlink" Target="https://www.mpam.mp.br/images/NFS_470_2025_VIA_DIRETA_61ed5.pdf" TargetMode="External"/><Relationship Id="rId89" Type="http://schemas.openxmlformats.org/officeDocument/2006/relationships/hyperlink" Target="https://www.mpam.mp.br/images/CT_01-2024_-_MP-PGJ_ac2a1.pdf" TargetMode="External"/><Relationship Id="rId112" Type="http://schemas.openxmlformats.org/officeDocument/2006/relationships/hyperlink" Target="https://www.mpam.mp.br/images/Carta_Contrato_n%C2%BA_07-PGJ_-_MP-PGJ_7e36e.pdf" TargetMode="External"/><Relationship Id="rId133" Type="http://schemas.openxmlformats.org/officeDocument/2006/relationships/hyperlink" Target="https://www.mpam.mp.br/images/CT_n_019-2021-MP-PGJ_60243.pdf" TargetMode="External"/><Relationship Id="rId154" Type="http://schemas.openxmlformats.org/officeDocument/2006/relationships/hyperlink" Target="https://www.mpam.mp.br/images/CCT_06-2022_-_MP-PGJ_b19f3.pdf" TargetMode="External"/><Relationship Id="rId175" Type="http://schemas.openxmlformats.org/officeDocument/2006/relationships/hyperlink" Target="https://www.mpam.mp.br/images/MEMORANDO_40_2025_TJ_87be6.pdf" TargetMode="External"/><Relationship Id="rId196" Type="http://schemas.openxmlformats.org/officeDocument/2006/relationships/hyperlink" Target="https://www.mpam.mp.br/images/Contratos/2022/Carta_Contrato/CC_05-2022_MP_-_PGJ_596f4.pdf" TargetMode="External"/><Relationship Id="rId200" Type="http://schemas.openxmlformats.org/officeDocument/2006/relationships/hyperlink" Target="https://www.mpam.mp.br/images/FATURA_240822718_09_2024_SAAE_MANACAPURU_22fa6.pdf" TargetMode="External"/><Relationship Id="rId16" Type="http://schemas.openxmlformats.org/officeDocument/2006/relationships/hyperlink" Target="https://www.mpam.mp.br/images/NFS_515_2025_2KS_AGENCIA_948d7.pdf" TargetMode="External"/><Relationship Id="rId37" Type="http://schemas.openxmlformats.org/officeDocument/2006/relationships/hyperlink" Target="https://www.mpam.mp.br/images/NFS_743548_2025_SPFTPLAN_86284.pdf" TargetMode="External"/><Relationship Id="rId58" Type="http://schemas.openxmlformats.org/officeDocument/2006/relationships/hyperlink" Target="https://www.mpam.mp.br/images/NFS_526_2024_BMJ_211fb.pdf" TargetMode="External"/><Relationship Id="rId79" Type="http://schemas.openxmlformats.org/officeDocument/2006/relationships/hyperlink" Target="https://www.mpam.mp.br/images/NFS_3197_2025_G_REFRIGERA%C3%87%C3%83O_8196d.pdf" TargetMode="External"/><Relationship Id="rId102" Type="http://schemas.openxmlformats.org/officeDocument/2006/relationships/hyperlink" Target="https://www.mpam.mp.br/images/CT_09-2024_-_MP-PGJ_8d95f.pdf" TargetMode="External"/><Relationship Id="rId123" Type="http://schemas.openxmlformats.org/officeDocument/2006/relationships/hyperlink" Target="https://www.mpam.mp.br/images/1%C2%BA_TA_ao_CT_08-2023_-_MP-PGJ_b6d6d.pdf" TargetMode="External"/><Relationship Id="rId144" Type="http://schemas.openxmlformats.org/officeDocument/2006/relationships/hyperlink" Target="https://www.mpam.mp.br/images/CT_n%C2%BA_035-2021-MP-PGJ_8bef6.pdf%5d" TargetMode="External"/><Relationship Id="rId90" Type="http://schemas.openxmlformats.org/officeDocument/2006/relationships/hyperlink" Target="https://www.mpam.mp.br/images/CT_01-2024_-_MP-PGJ_ac2a1.pdf" TargetMode="External"/><Relationship Id="rId165" Type="http://schemas.openxmlformats.org/officeDocument/2006/relationships/hyperlink" Target="https://www.mpam.mp.br/images/CT_n%C2%BA_10-2020-MP-PGJ_d98a6.pdf" TargetMode="External"/><Relationship Id="rId186" Type="http://schemas.openxmlformats.org/officeDocument/2006/relationships/hyperlink" Target="https://www.mpam.mp.br/images/Contratos/2023/Contrato/CT_04-2023_-_MP-PGJ.pdf_ee471.pdf" TargetMode="External"/><Relationship Id="rId27" Type="http://schemas.openxmlformats.org/officeDocument/2006/relationships/hyperlink" Target="https://www.mpam.mp.br/images/FATURA_04943122024-0_2025_TABATINGA_36259.pdf" TargetMode="External"/><Relationship Id="rId48" Type="http://schemas.openxmlformats.org/officeDocument/2006/relationships/hyperlink" Target="https://www.mpam.mp.br/images/NFS_766588_2025_SOFTPLAN_e94d7.pdf" TargetMode="External"/><Relationship Id="rId69" Type="http://schemas.openxmlformats.org/officeDocument/2006/relationships/hyperlink" Target="https://www.mpam.mp.br/images/NFS_470_2025_VIA_DIRETA_61ed5.pdf" TargetMode="External"/><Relationship Id="rId113" Type="http://schemas.openxmlformats.org/officeDocument/2006/relationships/hyperlink" Target="https://www.mpam.mp.br/images/Contratos/2023/Contrato/CT_04-2023_-_MP-PGJ.pdf_ee471.pdf" TargetMode="External"/><Relationship Id="rId134" Type="http://schemas.openxmlformats.org/officeDocument/2006/relationships/hyperlink" Target="https://www.mpam.mp.br/images/CT_n_019-2021-MP-PGJ_60243.pdf" TargetMode="External"/><Relationship Id="rId80" Type="http://schemas.openxmlformats.org/officeDocument/2006/relationships/hyperlink" Target="https://www.mpam.mp.br/images/NFS_3197_2025_G_REFRIGERA%C3%87%C3%83O_8196d.pdf" TargetMode="External"/><Relationship Id="rId155" Type="http://schemas.openxmlformats.org/officeDocument/2006/relationships/hyperlink" Target="https://www.mpam.mp.br/images/CCT_06-2022_-_MP-PGJ_b19f3.pdf" TargetMode="External"/><Relationship Id="rId176" Type="http://schemas.openxmlformats.org/officeDocument/2006/relationships/hyperlink" Target="https://www.mpam.mp.br/images/MEMORANDO_39_2025_TJ_396c4.pdf" TargetMode="External"/><Relationship Id="rId197" Type="http://schemas.openxmlformats.org/officeDocument/2006/relationships/hyperlink" Target="https://www.mpam.mp.br/images/NFS_70_2025_MONTE_MASSELA_21e2b.pdf" TargetMode="External"/><Relationship Id="rId201" Type="http://schemas.openxmlformats.org/officeDocument/2006/relationships/hyperlink" Target="https://www.mpam.mp.br/images/FATURA_240822718_10_2024_SAAE_MANACAPURU_a75d2.pdf" TargetMode="External"/><Relationship Id="rId17" Type="http://schemas.openxmlformats.org/officeDocument/2006/relationships/hyperlink" Target="https://www.mpam.mp.br/images/NFS_89_2025_SERVIX_ba330.pdf" TargetMode="External"/><Relationship Id="rId38" Type="http://schemas.openxmlformats.org/officeDocument/2006/relationships/hyperlink" Target="https://www.mpam.mp.br/images/NFS_743550_2025_SOFTPLAN_9fabb.pdf" TargetMode="External"/><Relationship Id="rId59" Type="http://schemas.openxmlformats.org/officeDocument/2006/relationships/hyperlink" Target="https://www.mpam.mp.br/images/NFS_526_2024_BMJ_211fb.pdf" TargetMode="External"/><Relationship Id="rId103" Type="http://schemas.openxmlformats.org/officeDocument/2006/relationships/hyperlink" Target="https://www.mpam.mp.br/images/CT_08-2024_-_MP-PGJ_976bb.pdf" TargetMode="External"/><Relationship Id="rId124" Type="http://schemas.openxmlformats.org/officeDocument/2006/relationships/hyperlink" Target="https://www.mpam.mp.br/images/4%C2%BA_TA_ao_CCT_03-2020_-_MP-PGJ_3a82b.pdf" TargetMode="External"/><Relationship Id="rId70" Type="http://schemas.openxmlformats.org/officeDocument/2006/relationships/hyperlink" Target="https://www.mpam.mp.br/images/NF_709_2025_QUALY_10a06.pdf" TargetMode="External"/><Relationship Id="rId91" Type="http://schemas.openxmlformats.org/officeDocument/2006/relationships/hyperlink" Target="https://www.mpam.mp.br/images/CT_01-2024_-_MP-PGJ_ac2a1.pdf" TargetMode="External"/><Relationship Id="rId145" Type="http://schemas.openxmlformats.org/officeDocument/2006/relationships/hyperlink" Target="https://www.mpam.mp.br/images/Contratos/2021/CONVENIOS/Termo_de_Cess%C3%A3o_Onerosa_de_Uso_n%C2%BA_001_2021_TJ_8e094.pdf" TargetMode="External"/><Relationship Id="rId166" Type="http://schemas.openxmlformats.org/officeDocument/2006/relationships/hyperlink" Target="https://www.mpam.mp.br/images/CT_n%C2%BA_015-2020-MP-PGJ_4610e.pdf" TargetMode="External"/><Relationship Id="rId187" Type="http://schemas.openxmlformats.org/officeDocument/2006/relationships/hyperlink" Target="https://www.mpam.mp.br/images/Contratos/2023/Contrato/CT_04-2023_-_MP-PGJ.pdf_ee471.pdf" TargetMode="External"/><Relationship Id="rId1" Type="http://schemas.openxmlformats.org/officeDocument/2006/relationships/hyperlink" Target="https://www.mpam.mp.br/images/FATURA_95476004_2025_AMAZONAS_ENERGIA_42b3e.pdf" TargetMode="External"/><Relationship Id="rId28" Type="http://schemas.openxmlformats.org/officeDocument/2006/relationships/hyperlink" Target="https://www.mpam.mp.br/images/FATURA_28487122024-0_2025_CODAJ%C3%81S_1d904.pdf" TargetMode="External"/><Relationship Id="rId49" Type="http://schemas.openxmlformats.org/officeDocument/2006/relationships/hyperlink" Target="https://www.mpam.mp.br/images/NFS_191_2025_FACHINELI_6d390.pdf" TargetMode="External"/><Relationship Id="rId114" Type="http://schemas.openxmlformats.org/officeDocument/2006/relationships/hyperlink" Target="https://www.mpam.mp.br/images/Contratos/2023/Contrato/CT_04-2023_-_MP-PGJ.pdf_ee471.pdf" TargetMode="External"/><Relationship Id="rId60" Type="http://schemas.openxmlformats.org/officeDocument/2006/relationships/hyperlink" Target="https://www.mpam.mp.br/images/NFS_526_2024_BMJ_211fb.pdf" TargetMode="External"/><Relationship Id="rId81" Type="http://schemas.openxmlformats.org/officeDocument/2006/relationships/hyperlink" Target="https://www.mpam.mp.br/images/NFS_10_2025_AS_PINTO_2b67a.pdf" TargetMode="External"/><Relationship Id="rId135" Type="http://schemas.openxmlformats.org/officeDocument/2006/relationships/hyperlink" Target="https://www.mpam.mp.br/images/CT_n_019-2021-MP-PGJ_60243.pdf" TargetMode="External"/><Relationship Id="rId156" Type="http://schemas.openxmlformats.org/officeDocument/2006/relationships/hyperlink" Target="https://www.mpam.mp.br/images/CCT_06-2022_-_MP-PGJ_b19f3.pdf" TargetMode="External"/><Relationship Id="rId177" Type="http://schemas.openxmlformats.org/officeDocument/2006/relationships/hyperlink" Target="https://www.mpam.mp.br/images/NFS_2122_2025_FIOS_TECNOLOGIA_93d5f.pdf" TargetMode="External"/><Relationship Id="rId198" Type="http://schemas.openxmlformats.org/officeDocument/2006/relationships/hyperlink" Target="https://www.mpam.mp.br/images/FATURA_2307402_2025_SAAE_50b98.pdf" TargetMode="External"/><Relationship Id="rId202" Type="http://schemas.openxmlformats.org/officeDocument/2006/relationships/hyperlink" Target="https://www.mpam.mp.br/images/FATURA_240822718_11_2024_SAAE_MANACAPURU_ac442.pdf" TargetMode="External"/><Relationship Id="rId18" Type="http://schemas.openxmlformats.org/officeDocument/2006/relationships/hyperlink" Target="https://www.mpam.mp.br/images/NFS_90_2025_SERVIX_0fbb1.pdf" TargetMode="External"/><Relationship Id="rId39" Type="http://schemas.openxmlformats.org/officeDocument/2006/relationships/hyperlink" Target="https://www.mpam.mp.br/images/NFS_753868_2025_SOFTPLAN_b71c7.pdf" TargetMode="External"/><Relationship Id="rId50" Type="http://schemas.openxmlformats.org/officeDocument/2006/relationships/hyperlink" Target="https://www.mpam.mp.br/images/NFS_193_2025_FACHINELI_70e9c.pdf" TargetMode="External"/><Relationship Id="rId104" Type="http://schemas.openxmlformats.org/officeDocument/2006/relationships/hyperlink" Target="https://www.mpam.mp.br/images/CT_08-2024_-_MP-PGJ_976bb.pdf" TargetMode="External"/><Relationship Id="rId125" Type="http://schemas.openxmlformats.org/officeDocument/2006/relationships/hyperlink" Target="https://www.mpam.mp.br/images/CT_n%C2%BA_034-2021-MP-PGJ_f1b15.pdf" TargetMode="External"/><Relationship Id="rId146" Type="http://schemas.openxmlformats.org/officeDocument/2006/relationships/hyperlink" Target="https://www.mpam.mp.br/images/Contratos/2021/CONVENIOS/Termo_de_Cess%C3%A3o_Onerosa_de_Uso_n%C2%BA_001_2021_TJ_8e094.pdf" TargetMode="External"/><Relationship Id="rId167" Type="http://schemas.openxmlformats.org/officeDocument/2006/relationships/hyperlink" Target="https://www.mpam.mp.br/images/Contrato_n%C2%BA_003-2019_-_MP_-_PGJ_79dd4.pdf" TargetMode="External"/><Relationship Id="rId188" Type="http://schemas.openxmlformats.org/officeDocument/2006/relationships/hyperlink" Target="https://www.mpam.mp.br/images/Contrato_n%C2%BA_003-2019_-_MP_-_PGJ_79dd4.pdf" TargetMode="External"/><Relationship Id="rId71" Type="http://schemas.openxmlformats.org/officeDocument/2006/relationships/hyperlink" Target="https://www.mpam.mp.br/images/NFS_47267_2025_LOGIC_PRO_c06b3.pdf" TargetMode="External"/><Relationship Id="rId92" Type="http://schemas.openxmlformats.org/officeDocument/2006/relationships/hyperlink" Target="https://www.mpam.mp.br/images/CT_04-2024_-_MP-PGJ_9c22c.pdf" TargetMode="External"/><Relationship Id="rId2" Type="http://schemas.openxmlformats.org/officeDocument/2006/relationships/hyperlink" Target="https://www.mpam.mp.br/images/FATURA_95206016_2025_AMAZONAS_ENERGIA_ef226.pdf" TargetMode="External"/><Relationship Id="rId29" Type="http://schemas.openxmlformats.org/officeDocument/2006/relationships/hyperlink" Target="https://www.mpam.mp.br/images/FATURA_10637_2025_CERRADO_9c9d7.pdf" TargetMode="External"/><Relationship Id="rId40" Type="http://schemas.openxmlformats.org/officeDocument/2006/relationships/hyperlink" Target="https://www.mpam.mp.br/images/NFS_753868_2025_SOFTPLAN_b71c7.pdf" TargetMode="External"/><Relationship Id="rId115" Type="http://schemas.openxmlformats.org/officeDocument/2006/relationships/hyperlink" Target="https://www.mpam.mp.br/images/CT_15-2023_-_MP-PGJ_777a8.pdf" TargetMode="External"/><Relationship Id="rId136" Type="http://schemas.openxmlformats.org/officeDocument/2006/relationships/hyperlink" Target="https://www.mpam.mp.br/images/CT_n_019-2021-MP-PGJ_60243.pdf" TargetMode="External"/><Relationship Id="rId157" Type="http://schemas.openxmlformats.org/officeDocument/2006/relationships/hyperlink" Target="https://www.mpam.mp.br/images/CCT_06-2022_-_MP-PGJ_b19f3.pdf" TargetMode="External"/><Relationship Id="rId178" Type="http://schemas.openxmlformats.org/officeDocument/2006/relationships/hyperlink" Target="https://www.mpam.mp.br/images/NFS_2123_2025_FIOS_TECNOLOGIA_b9f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377E-5509-4BB6-B361-8B75D8F37D84}">
  <dimension ref="A1:N185"/>
  <sheetViews>
    <sheetView tabSelected="1" zoomScale="85" zoomScaleNormal="85" zoomScaleSheetLayoutView="80" workbookViewId="0">
      <selection activeCell="G8" sqref="G8"/>
    </sheetView>
  </sheetViews>
  <sheetFormatPr defaultRowHeight="15"/>
  <cols>
    <col min="1" max="1" width="13.7109375" customWidth="1"/>
    <col min="2" max="2" width="9.7109375" bestFit="1" customWidth="1"/>
    <col min="3" max="3" width="17.7109375" customWidth="1"/>
    <col min="4" max="4" width="45.28515625" customWidth="1"/>
    <col min="5" max="5" width="29.5703125" style="2" customWidth="1"/>
    <col min="6" max="6" width="17.140625" style="3" customWidth="1"/>
    <col min="7" max="7" width="17.140625" customWidth="1"/>
    <col min="8" max="8" width="9" bestFit="1" customWidth="1"/>
    <col min="9" max="9" width="14.5703125" bestFit="1" customWidth="1"/>
    <col min="10" max="10" width="17" bestFit="1" customWidth="1"/>
    <col min="11" max="11" width="17.42578125" customWidth="1"/>
    <col min="12" max="12" width="14.42578125" bestFit="1" customWidth="1"/>
    <col min="13" max="13" width="11.7109375" bestFit="1" customWidth="1"/>
    <col min="14" max="14" width="14.42578125" customWidth="1"/>
    <col min="15" max="15" width="12.7109375" bestFit="1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FEVEREIRO/2025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1" customFormat="1" ht="120">
      <c r="A7" s="11" t="s">
        <v>15</v>
      </c>
      <c r="B7" s="12">
        <v>1</v>
      </c>
      <c r="C7" s="12">
        <v>2341467000120</v>
      </c>
      <c r="D7" s="13" t="s">
        <v>16</v>
      </c>
      <c r="E7" s="14" t="s">
        <v>17</v>
      </c>
      <c r="F7" s="15" t="s">
        <v>18</v>
      </c>
      <c r="G7" s="16">
        <v>45688</v>
      </c>
      <c r="H7" s="17" t="s">
        <v>19</v>
      </c>
      <c r="I7" s="18">
        <v>637.77</v>
      </c>
      <c r="J7" s="19">
        <v>45688</v>
      </c>
      <c r="K7" s="13" t="s">
        <v>20</v>
      </c>
      <c r="L7" s="20">
        <v>630.12</v>
      </c>
      <c r="M7" s="17" t="s">
        <v>21</v>
      </c>
    </row>
    <row r="8" spans="1:13" s="21" customFormat="1" ht="120">
      <c r="A8" s="11" t="s">
        <v>15</v>
      </c>
      <c r="B8" s="12">
        <v>2</v>
      </c>
      <c r="C8" s="12">
        <v>2341467000120</v>
      </c>
      <c r="D8" s="13" t="s">
        <v>16</v>
      </c>
      <c r="E8" s="14" t="s">
        <v>22</v>
      </c>
      <c r="F8" s="15" t="s">
        <v>23</v>
      </c>
      <c r="G8" s="16">
        <v>45688</v>
      </c>
      <c r="H8" s="17" t="s">
        <v>24</v>
      </c>
      <c r="I8" s="18">
        <v>411.46</v>
      </c>
      <c r="J8" s="19">
        <v>45698</v>
      </c>
      <c r="K8" s="13" t="s">
        <v>25</v>
      </c>
      <c r="L8" s="22">
        <f>4.93+406.53</f>
        <v>411.46</v>
      </c>
      <c r="M8" s="17" t="s">
        <v>21</v>
      </c>
    </row>
    <row r="9" spans="1:13" s="21" customFormat="1" ht="120">
      <c r="A9" s="11" t="s">
        <v>26</v>
      </c>
      <c r="B9" s="12">
        <v>3</v>
      </c>
      <c r="C9" s="12">
        <v>12891300000197</v>
      </c>
      <c r="D9" s="13" t="s">
        <v>27</v>
      </c>
      <c r="E9" s="14" t="s">
        <v>28</v>
      </c>
      <c r="F9" s="15" t="s">
        <v>29</v>
      </c>
      <c r="G9" s="16">
        <v>45692</v>
      </c>
      <c r="H9" s="17" t="s">
        <v>30</v>
      </c>
      <c r="I9" s="18">
        <v>310714.11</v>
      </c>
      <c r="J9" s="19">
        <v>45692</v>
      </c>
      <c r="K9" s="13" t="s">
        <v>25</v>
      </c>
      <c r="L9" s="20">
        <f>262919.95+3728.57+15535.71</f>
        <v>282184.23000000004</v>
      </c>
      <c r="M9" s="17" t="s">
        <v>31</v>
      </c>
    </row>
    <row r="10" spans="1:13" s="21" customFormat="1" ht="120">
      <c r="A10" s="11" t="s">
        <v>26</v>
      </c>
      <c r="B10" s="12">
        <v>4</v>
      </c>
      <c r="C10" s="12">
        <v>2037069000115</v>
      </c>
      <c r="D10" s="13" t="s">
        <v>32</v>
      </c>
      <c r="E10" s="14" t="s">
        <v>33</v>
      </c>
      <c r="F10" s="15" t="s">
        <v>34</v>
      </c>
      <c r="G10" s="16">
        <v>45693</v>
      </c>
      <c r="H10" s="17" t="s">
        <v>35</v>
      </c>
      <c r="I10" s="20">
        <v>41572.93</v>
      </c>
      <c r="J10" s="19">
        <v>45693</v>
      </c>
      <c r="K10" s="13" t="s">
        <v>25</v>
      </c>
      <c r="L10" s="20">
        <v>41572.93</v>
      </c>
      <c r="M10" s="17" t="s">
        <v>36</v>
      </c>
    </row>
    <row r="11" spans="1:13" s="21" customFormat="1" ht="120">
      <c r="A11" s="11" t="s">
        <v>26</v>
      </c>
      <c r="B11" s="12">
        <v>5</v>
      </c>
      <c r="C11" s="12">
        <v>2037069000115</v>
      </c>
      <c r="D11" s="13" t="s">
        <v>32</v>
      </c>
      <c r="E11" s="14" t="s">
        <v>37</v>
      </c>
      <c r="F11" s="15" t="s">
        <v>34</v>
      </c>
      <c r="G11" s="16">
        <v>45693</v>
      </c>
      <c r="H11" s="17" t="s">
        <v>38</v>
      </c>
      <c r="I11" s="18">
        <v>22270.04</v>
      </c>
      <c r="J11" s="19">
        <v>45693</v>
      </c>
      <c r="K11" s="13" t="s">
        <v>25</v>
      </c>
      <c r="L11" s="18">
        <f>11289.04+766.12+3192.15</f>
        <v>15247.310000000001</v>
      </c>
      <c r="M11" s="17" t="s">
        <v>36</v>
      </c>
    </row>
    <row r="12" spans="1:13" s="21" customFormat="1" ht="105">
      <c r="A12" s="11" t="s">
        <v>26</v>
      </c>
      <c r="B12" s="12">
        <v>6</v>
      </c>
      <c r="C12" s="12">
        <v>12039966000111</v>
      </c>
      <c r="D12" s="13" t="s">
        <v>39</v>
      </c>
      <c r="E12" s="14" t="s">
        <v>40</v>
      </c>
      <c r="F12" s="15" t="s">
        <v>41</v>
      </c>
      <c r="G12" s="16">
        <v>45698</v>
      </c>
      <c r="H12" s="17" t="s">
        <v>42</v>
      </c>
      <c r="I12" s="18">
        <v>28580.55</v>
      </c>
      <c r="J12" s="19">
        <v>45699</v>
      </c>
      <c r="K12" s="13" t="s">
        <v>25</v>
      </c>
      <c r="L12" s="20">
        <v>28580.55</v>
      </c>
      <c r="M12" s="17" t="s">
        <v>43</v>
      </c>
    </row>
    <row r="13" spans="1:13" s="21" customFormat="1" ht="120">
      <c r="A13" s="11" t="s">
        <v>26</v>
      </c>
      <c r="B13" s="12">
        <v>7</v>
      </c>
      <c r="C13" s="12">
        <v>3264927000127</v>
      </c>
      <c r="D13" s="13" t="s">
        <v>44</v>
      </c>
      <c r="E13" s="14" t="s">
        <v>45</v>
      </c>
      <c r="F13" s="15" t="s">
        <v>46</v>
      </c>
      <c r="G13" s="16">
        <v>45698</v>
      </c>
      <c r="H13" s="17" t="s">
        <v>47</v>
      </c>
      <c r="I13" s="18">
        <v>12805.5</v>
      </c>
      <c r="J13" s="19">
        <v>45699</v>
      </c>
      <c r="K13" s="13" t="s">
        <v>25</v>
      </c>
      <c r="L13" s="20">
        <f>614.66+12190.84</f>
        <v>12805.5</v>
      </c>
      <c r="M13" s="17" t="s">
        <v>48</v>
      </c>
    </row>
    <row r="14" spans="1:13" s="21" customFormat="1" ht="120">
      <c r="A14" s="11" t="s">
        <v>26</v>
      </c>
      <c r="B14" s="12">
        <v>8</v>
      </c>
      <c r="C14" s="12">
        <v>18422603000147</v>
      </c>
      <c r="D14" s="13" t="s">
        <v>49</v>
      </c>
      <c r="E14" s="14" t="s">
        <v>50</v>
      </c>
      <c r="F14" s="15" t="s">
        <v>51</v>
      </c>
      <c r="G14" s="16">
        <v>45698</v>
      </c>
      <c r="H14" s="17" t="s">
        <v>52</v>
      </c>
      <c r="I14" s="18">
        <v>6200</v>
      </c>
      <c r="J14" s="19">
        <v>45699</v>
      </c>
      <c r="K14" s="13" t="s">
        <v>25</v>
      </c>
      <c r="L14" s="20">
        <f>297.6+5902.4</f>
        <v>6200</v>
      </c>
      <c r="M14" s="17" t="s">
        <v>53</v>
      </c>
    </row>
    <row r="15" spans="1:13" s="21" customFormat="1" ht="135">
      <c r="A15" s="11" t="s">
        <v>26</v>
      </c>
      <c r="B15" s="12">
        <v>9</v>
      </c>
      <c r="C15" s="12">
        <v>8584308000133</v>
      </c>
      <c r="D15" s="13" t="s">
        <v>54</v>
      </c>
      <c r="E15" s="14" t="s">
        <v>55</v>
      </c>
      <c r="F15" s="15" t="s">
        <v>56</v>
      </c>
      <c r="G15" s="16">
        <v>45698</v>
      </c>
      <c r="H15" s="17" t="s">
        <v>57</v>
      </c>
      <c r="I15" s="18">
        <v>1100</v>
      </c>
      <c r="J15" s="19">
        <v>45699</v>
      </c>
      <c r="K15" s="13" t="s">
        <v>25</v>
      </c>
      <c r="L15" s="20">
        <f>55+1045</f>
        <v>1100</v>
      </c>
      <c r="M15" s="17" t="s">
        <v>58</v>
      </c>
    </row>
    <row r="16" spans="1:13" s="21" customFormat="1" ht="120">
      <c r="A16" s="11" t="s">
        <v>26</v>
      </c>
      <c r="B16" s="12">
        <v>10</v>
      </c>
      <c r="C16" s="12">
        <v>2593165000140</v>
      </c>
      <c r="D16" s="13" t="s">
        <v>59</v>
      </c>
      <c r="E16" s="14" t="s">
        <v>60</v>
      </c>
      <c r="F16" s="15" t="s">
        <v>61</v>
      </c>
      <c r="G16" s="16">
        <v>45698</v>
      </c>
      <c r="H16" s="17" t="s">
        <v>62</v>
      </c>
      <c r="I16" s="18">
        <v>37117.24</v>
      </c>
      <c r="J16" s="19">
        <v>45699</v>
      </c>
      <c r="K16" s="13" t="s">
        <v>25</v>
      </c>
      <c r="L16" s="20">
        <f>1781.62+35335.62</f>
        <v>37117.240000000005</v>
      </c>
      <c r="M16" s="17" t="s">
        <v>63</v>
      </c>
    </row>
    <row r="17" spans="1:13" s="21" customFormat="1" ht="135">
      <c r="A17" s="11" t="s">
        <v>26</v>
      </c>
      <c r="B17" s="12">
        <v>11</v>
      </c>
      <c r="C17" s="12">
        <v>8726128000149</v>
      </c>
      <c r="D17" s="13" t="s">
        <v>64</v>
      </c>
      <c r="E17" s="14" t="s">
        <v>65</v>
      </c>
      <c r="F17" s="15" t="s">
        <v>66</v>
      </c>
      <c r="G17" s="16">
        <v>45698</v>
      </c>
      <c r="H17" s="17" t="s">
        <v>67</v>
      </c>
      <c r="I17" s="18">
        <v>34800</v>
      </c>
      <c r="J17" s="19">
        <v>45699</v>
      </c>
      <c r="K17" s="13" t="s">
        <v>25</v>
      </c>
      <c r="L17" s="20">
        <f>1670.4+33129.6</f>
        <v>34800</v>
      </c>
      <c r="M17" s="17" t="s">
        <v>68</v>
      </c>
    </row>
    <row r="18" spans="1:13" s="21" customFormat="1" ht="150">
      <c r="A18" s="11" t="s">
        <v>26</v>
      </c>
      <c r="B18" s="12">
        <v>12</v>
      </c>
      <c r="C18" s="12">
        <v>17398132000116</v>
      </c>
      <c r="D18" s="13" t="s">
        <v>69</v>
      </c>
      <c r="E18" s="14" t="s">
        <v>70</v>
      </c>
      <c r="F18" s="15" t="s">
        <v>71</v>
      </c>
      <c r="G18" s="16">
        <v>45698</v>
      </c>
      <c r="H18" s="17" t="s">
        <v>72</v>
      </c>
      <c r="I18" s="18">
        <v>105.6</v>
      </c>
      <c r="J18" s="19">
        <v>45698</v>
      </c>
      <c r="K18" s="13" t="s">
        <v>25</v>
      </c>
      <c r="L18" s="20">
        <v>105.6</v>
      </c>
      <c r="M18" s="17" t="s">
        <v>73</v>
      </c>
    </row>
    <row r="19" spans="1:13" s="21" customFormat="1" ht="120">
      <c r="A19" s="11" t="s">
        <v>26</v>
      </c>
      <c r="B19" s="12">
        <v>13</v>
      </c>
      <c r="C19" s="12">
        <v>34549659000113</v>
      </c>
      <c r="D19" s="13" t="s">
        <v>74</v>
      </c>
      <c r="E19" s="14" t="s">
        <v>75</v>
      </c>
      <c r="F19" s="15" t="s">
        <v>76</v>
      </c>
      <c r="G19" s="16">
        <v>45698</v>
      </c>
      <c r="H19" s="17" t="s">
        <v>77</v>
      </c>
      <c r="I19" s="18">
        <v>27333.33</v>
      </c>
      <c r="J19" s="19">
        <v>45699</v>
      </c>
      <c r="K19" s="13" t="s">
        <v>25</v>
      </c>
      <c r="L19" s="20">
        <f>1312+26021.33</f>
        <v>27333.33</v>
      </c>
      <c r="M19" s="17" t="s">
        <v>78</v>
      </c>
    </row>
    <row r="20" spans="1:13" s="21" customFormat="1" ht="120">
      <c r="A20" s="11" t="s">
        <v>26</v>
      </c>
      <c r="B20" s="12">
        <v>14</v>
      </c>
      <c r="C20" s="12">
        <v>27441006000150</v>
      </c>
      <c r="D20" s="13" t="s">
        <v>79</v>
      </c>
      <c r="E20" s="14" t="s">
        <v>80</v>
      </c>
      <c r="F20" s="15" t="s">
        <v>81</v>
      </c>
      <c r="G20" s="16">
        <v>45698</v>
      </c>
      <c r="H20" s="17" t="s">
        <v>82</v>
      </c>
      <c r="I20" s="18">
        <v>3900</v>
      </c>
      <c r="J20" s="19">
        <v>45699</v>
      </c>
      <c r="K20" s="13" t="s">
        <v>25</v>
      </c>
      <c r="L20" s="22">
        <v>3900</v>
      </c>
      <c r="M20" s="17" t="s">
        <v>83</v>
      </c>
    </row>
    <row r="21" spans="1:13" s="21" customFormat="1" ht="120">
      <c r="A21" s="11" t="s">
        <v>26</v>
      </c>
      <c r="B21" s="12">
        <v>15</v>
      </c>
      <c r="C21" s="12">
        <v>1134191000732</v>
      </c>
      <c r="D21" s="13" t="s">
        <v>84</v>
      </c>
      <c r="E21" s="14" t="s">
        <v>85</v>
      </c>
      <c r="F21" s="15" t="s">
        <v>86</v>
      </c>
      <c r="G21" s="16">
        <v>45698</v>
      </c>
      <c r="H21" s="17" t="s">
        <v>87</v>
      </c>
      <c r="I21" s="18">
        <v>2916</v>
      </c>
      <c r="J21" s="19">
        <v>45699</v>
      </c>
      <c r="K21" s="13" t="s">
        <v>25</v>
      </c>
      <c r="L21" s="20">
        <f>139.97+2776.03</f>
        <v>2916</v>
      </c>
      <c r="M21" s="17" t="s">
        <v>88</v>
      </c>
    </row>
    <row r="22" spans="1:13" s="21" customFormat="1" ht="150">
      <c r="A22" s="11" t="s">
        <v>26</v>
      </c>
      <c r="B22" s="12">
        <v>16</v>
      </c>
      <c r="C22" s="12">
        <v>1134191000732</v>
      </c>
      <c r="D22" s="13" t="s">
        <v>84</v>
      </c>
      <c r="E22" s="14" t="s">
        <v>89</v>
      </c>
      <c r="F22" s="15" t="s">
        <v>90</v>
      </c>
      <c r="G22" s="16">
        <v>45698</v>
      </c>
      <c r="H22" s="17" t="s">
        <v>91</v>
      </c>
      <c r="I22" s="18">
        <v>55208</v>
      </c>
      <c r="J22" s="19">
        <v>45699</v>
      </c>
      <c r="K22" s="13" t="s">
        <v>25</v>
      </c>
      <c r="L22" s="20">
        <f>2649.98+52558.02</f>
        <v>55208</v>
      </c>
      <c r="M22" s="17" t="s">
        <v>88</v>
      </c>
    </row>
    <row r="23" spans="1:13" s="21" customFormat="1" ht="120">
      <c r="A23" s="11" t="s">
        <v>26</v>
      </c>
      <c r="B23" s="12">
        <v>17</v>
      </c>
      <c r="C23" s="12">
        <v>5926726000173</v>
      </c>
      <c r="D23" s="13" t="s">
        <v>92</v>
      </c>
      <c r="E23" s="14" t="s">
        <v>93</v>
      </c>
      <c r="F23" s="15" t="s">
        <v>94</v>
      </c>
      <c r="G23" s="16">
        <v>45698</v>
      </c>
      <c r="H23" s="17" t="s">
        <v>95</v>
      </c>
      <c r="I23" s="18">
        <v>11214.67</v>
      </c>
      <c r="J23" s="19">
        <v>45699</v>
      </c>
      <c r="K23" s="13" t="s">
        <v>25</v>
      </c>
      <c r="L23" s="20">
        <f>538.3+10676.37</f>
        <v>11214.67</v>
      </c>
      <c r="M23" s="17" t="s">
        <v>96</v>
      </c>
    </row>
    <row r="24" spans="1:13" s="21" customFormat="1" ht="105">
      <c r="A24" s="11" t="s">
        <v>26</v>
      </c>
      <c r="B24" s="12">
        <v>18</v>
      </c>
      <c r="C24" s="12">
        <v>4301769000109</v>
      </c>
      <c r="D24" s="13" t="s">
        <v>97</v>
      </c>
      <c r="E24" s="14" t="s">
        <v>98</v>
      </c>
      <c r="F24" s="15" t="s">
        <v>99</v>
      </c>
      <c r="G24" s="16">
        <v>45698</v>
      </c>
      <c r="H24" s="17" t="s">
        <v>100</v>
      </c>
      <c r="I24" s="18">
        <v>5292.44</v>
      </c>
      <c r="J24" s="19">
        <v>45699</v>
      </c>
      <c r="K24" s="13" t="s">
        <v>25</v>
      </c>
      <c r="L24" s="20">
        <v>5292.44</v>
      </c>
      <c r="M24" s="17" t="s">
        <v>101</v>
      </c>
    </row>
    <row r="25" spans="1:13" s="21" customFormat="1" ht="105">
      <c r="A25" s="11" t="s">
        <v>26</v>
      </c>
      <c r="B25" s="12">
        <v>19</v>
      </c>
      <c r="C25" s="12">
        <v>4320180000140</v>
      </c>
      <c r="D25" s="13" t="s">
        <v>102</v>
      </c>
      <c r="E25" s="14" t="s">
        <v>103</v>
      </c>
      <c r="F25" s="15" t="s">
        <v>104</v>
      </c>
      <c r="G25" s="16">
        <v>45698</v>
      </c>
      <c r="H25" s="17" t="s">
        <v>105</v>
      </c>
      <c r="I25" s="18">
        <v>127</v>
      </c>
      <c r="J25" s="19">
        <v>45699</v>
      </c>
      <c r="K25" s="13" t="s">
        <v>25</v>
      </c>
      <c r="L25" s="20">
        <v>127</v>
      </c>
      <c r="M25" s="17" t="s">
        <v>106</v>
      </c>
    </row>
    <row r="26" spans="1:13" s="21" customFormat="1" ht="105">
      <c r="A26" s="11" t="s">
        <v>26</v>
      </c>
      <c r="B26" s="12">
        <v>20</v>
      </c>
      <c r="C26" s="12">
        <v>4407920000180</v>
      </c>
      <c r="D26" s="13" t="s">
        <v>107</v>
      </c>
      <c r="E26" s="14" t="s">
        <v>108</v>
      </c>
      <c r="F26" s="15" t="s">
        <v>109</v>
      </c>
      <c r="G26" s="16">
        <v>45698</v>
      </c>
      <c r="H26" s="17" t="s">
        <v>110</v>
      </c>
      <c r="I26" s="18">
        <v>30831.67</v>
      </c>
      <c r="J26" s="19">
        <v>45699</v>
      </c>
      <c r="K26" s="13" t="s">
        <v>25</v>
      </c>
      <c r="L26" s="20">
        <f>1541.58+29290.09</f>
        <v>30831.67</v>
      </c>
      <c r="M26" s="17" t="s">
        <v>111</v>
      </c>
    </row>
    <row r="27" spans="1:13" s="21" customFormat="1" ht="135">
      <c r="A27" s="11" t="s">
        <v>26</v>
      </c>
      <c r="B27" s="12">
        <v>21</v>
      </c>
      <c r="C27" s="12">
        <v>12715889000172</v>
      </c>
      <c r="D27" s="13" t="s">
        <v>112</v>
      </c>
      <c r="E27" s="14" t="s">
        <v>113</v>
      </c>
      <c r="F27" s="15" t="s">
        <v>114</v>
      </c>
      <c r="G27" s="16">
        <v>45699</v>
      </c>
      <c r="H27" s="17" t="s">
        <v>115</v>
      </c>
      <c r="I27" s="18">
        <v>4589.45</v>
      </c>
      <c r="J27" s="19">
        <v>45699</v>
      </c>
      <c r="K27" s="13" t="s">
        <v>25</v>
      </c>
      <c r="L27" s="20">
        <f>229.47+4359.98</f>
        <v>4589.45</v>
      </c>
      <c r="M27" s="17" t="s">
        <v>116</v>
      </c>
    </row>
    <row r="28" spans="1:13" s="21" customFormat="1" ht="150">
      <c r="A28" s="11" t="s">
        <v>26</v>
      </c>
      <c r="B28" s="12">
        <v>22</v>
      </c>
      <c r="C28" s="12">
        <v>4406195000125</v>
      </c>
      <c r="D28" s="13" t="s">
        <v>117</v>
      </c>
      <c r="E28" s="14" t="s">
        <v>118</v>
      </c>
      <c r="F28" s="15" t="s">
        <v>119</v>
      </c>
      <c r="G28" s="16">
        <v>45699</v>
      </c>
      <c r="H28" s="17" t="s">
        <v>120</v>
      </c>
      <c r="I28" s="18">
        <v>105.72</v>
      </c>
      <c r="J28" s="19">
        <v>45699</v>
      </c>
      <c r="K28" s="13" t="s">
        <v>25</v>
      </c>
      <c r="L28" s="20">
        <f>5.07+100.65</f>
        <v>105.72</v>
      </c>
      <c r="M28" s="17" t="s">
        <v>121</v>
      </c>
    </row>
    <row r="29" spans="1:13" s="21" customFormat="1" ht="150">
      <c r="A29" s="11" t="s">
        <v>26</v>
      </c>
      <c r="B29" s="12">
        <v>23</v>
      </c>
      <c r="C29" s="12">
        <v>4406195000125</v>
      </c>
      <c r="D29" s="13" t="s">
        <v>117</v>
      </c>
      <c r="E29" s="14" t="s">
        <v>122</v>
      </c>
      <c r="F29" s="15" t="s">
        <v>123</v>
      </c>
      <c r="G29" s="16">
        <v>45699</v>
      </c>
      <c r="H29" s="17" t="s">
        <v>124</v>
      </c>
      <c r="I29" s="18">
        <v>105.72</v>
      </c>
      <c r="J29" s="19">
        <v>45699</v>
      </c>
      <c r="K29" s="13" t="s">
        <v>25</v>
      </c>
      <c r="L29" s="20">
        <f>5.07+100.65</f>
        <v>105.72</v>
      </c>
      <c r="M29" s="17" t="s">
        <v>121</v>
      </c>
    </row>
    <row r="30" spans="1:13" s="21" customFormat="1" ht="150">
      <c r="A30" s="11" t="s">
        <v>26</v>
      </c>
      <c r="B30" s="12">
        <v>24</v>
      </c>
      <c r="C30" s="12">
        <v>4406195000125</v>
      </c>
      <c r="D30" s="13" t="s">
        <v>117</v>
      </c>
      <c r="E30" s="14" t="s">
        <v>125</v>
      </c>
      <c r="F30" s="15" t="s">
        <v>126</v>
      </c>
      <c r="G30" s="16">
        <v>45699</v>
      </c>
      <c r="H30" s="17" t="s">
        <v>127</v>
      </c>
      <c r="I30" s="18">
        <v>382.47</v>
      </c>
      <c r="J30" s="19">
        <v>45699</v>
      </c>
      <c r="K30" s="13" t="s">
        <v>25</v>
      </c>
      <c r="L30" s="20">
        <f>18.19+364.28</f>
        <v>382.46999999999997</v>
      </c>
      <c r="M30" s="17" t="s">
        <v>121</v>
      </c>
    </row>
    <row r="31" spans="1:13" s="21" customFormat="1" ht="150">
      <c r="A31" s="11" t="s">
        <v>26</v>
      </c>
      <c r="B31" s="12">
        <v>25</v>
      </c>
      <c r="C31" s="12">
        <v>4406195000125</v>
      </c>
      <c r="D31" s="13" t="s">
        <v>117</v>
      </c>
      <c r="E31" s="14" t="s">
        <v>128</v>
      </c>
      <c r="F31" s="15" t="s">
        <v>129</v>
      </c>
      <c r="G31" s="16">
        <v>45699</v>
      </c>
      <c r="H31" s="17" t="s">
        <v>130</v>
      </c>
      <c r="I31" s="18">
        <v>200.75</v>
      </c>
      <c r="J31" s="19">
        <v>45699</v>
      </c>
      <c r="K31" s="13" t="s">
        <v>25</v>
      </c>
      <c r="L31" s="20">
        <f>9.64+191.11</f>
        <v>200.75</v>
      </c>
      <c r="M31" s="17" t="s">
        <v>121</v>
      </c>
    </row>
    <row r="32" spans="1:13" s="21" customFormat="1" ht="150">
      <c r="A32" s="11" t="s">
        <v>26</v>
      </c>
      <c r="B32" s="12">
        <v>26</v>
      </c>
      <c r="C32" s="12">
        <v>4406195000125</v>
      </c>
      <c r="D32" s="13" t="s">
        <v>117</v>
      </c>
      <c r="E32" s="14" t="s">
        <v>131</v>
      </c>
      <c r="F32" s="15" t="s">
        <v>132</v>
      </c>
      <c r="G32" s="16">
        <v>45699</v>
      </c>
      <c r="H32" s="17" t="s">
        <v>133</v>
      </c>
      <c r="I32" s="18">
        <v>319.5</v>
      </c>
      <c r="J32" s="19">
        <v>45699</v>
      </c>
      <c r="K32" s="13" t="s">
        <v>25</v>
      </c>
      <c r="L32" s="20">
        <f>15.34+304.16</f>
        <v>319.5</v>
      </c>
      <c r="M32" s="17" t="s">
        <v>121</v>
      </c>
    </row>
    <row r="33" spans="1:13" s="21" customFormat="1" ht="120">
      <c r="A33" s="11" t="s">
        <v>26</v>
      </c>
      <c r="B33" s="12">
        <v>27</v>
      </c>
      <c r="C33" s="12">
        <v>26722189000110</v>
      </c>
      <c r="D33" s="13" t="s">
        <v>134</v>
      </c>
      <c r="E33" s="14" t="s">
        <v>135</v>
      </c>
      <c r="F33" s="15" t="s">
        <v>136</v>
      </c>
      <c r="G33" s="16">
        <v>45699</v>
      </c>
      <c r="H33" s="17" t="s">
        <v>137</v>
      </c>
      <c r="I33" s="18">
        <v>14300.08</v>
      </c>
      <c r="J33" s="19">
        <v>45700</v>
      </c>
      <c r="K33" s="13" t="s">
        <v>25</v>
      </c>
      <c r="L33" s="20">
        <f>75+245.07+2.46+1.48+13976.07</f>
        <v>14300.08</v>
      </c>
      <c r="M33" s="17" t="s">
        <v>138</v>
      </c>
    </row>
    <row r="34" spans="1:13" s="21" customFormat="1" ht="120">
      <c r="A34" s="11" t="s">
        <v>26</v>
      </c>
      <c r="B34" s="12">
        <v>28</v>
      </c>
      <c r="C34" s="12">
        <v>604122000197</v>
      </c>
      <c r="D34" s="13" t="s">
        <v>139</v>
      </c>
      <c r="E34" s="14" t="s">
        <v>140</v>
      </c>
      <c r="F34" s="15" t="s">
        <v>141</v>
      </c>
      <c r="G34" s="16">
        <v>45699</v>
      </c>
      <c r="H34" s="17" t="s">
        <v>142</v>
      </c>
      <c r="I34" s="18">
        <v>410461.1</v>
      </c>
      <c r="J34" s="19">
        <v>45700</v>
      </c>
      <c r="K34" s="13" t="s">
        <v>25</v>
      </c>
      <c r="L34" s="20">
        <v>410461.1</v>
      </c>
      <c r="M34" s="17" t="s">
        <v>143</v>
      </c>
    </row>
    <row r="35" spans="1:13" s="21" customFormat="1" ht="165">
      <c r="A35" s="11" t="s">
        <v>26</v>
      </c>
      <c r="B35" s="12">
        <v>29</v>
      </c>
      <c r="C35" s="12">
        <v>3264927000127</v>
      </c>
      <c r="D35" s="13" t="s">
        <v>44</v>
      </c>
      <c r="E35" s="14" t="s">
        <v>144</v>
      </c>
      <c r="F35" s="15" t="s">
        <v>145</v>
      </c>
      <c r="G35" s="16">
        <v>45699</v>
      </c>
      <c r="H35" s="17" t="s">
        <v>146</v>
      </c>
      <c r="I35" s="18">
        <v>9050.2900000000009</v>
      </c>
      <c r="J35" s="19">
        <v>45700</v>
      </c>
      <c r="K35" s="13" t="s">
        <v>25</v>
      </c>
      <c r="L35" s="20">
        <f>434.41+8615.88</f>
        <v>9050.2899999999991</v>
      </c>
      <c r="M35" s="17" t="s">
        <v>147</v>
      </c>
    </row>
    <row r="36" spans="1:13" s="21" customFormat="1" ht="120">
      <c r="A36" s="11" t="s">
        <v>26</v>
      </c>
      <c r="B36" s="12">
        <v>30</v>
      </c>
      <c r="C36" s="12">
        <v>25125064000140</v>
      </c>
      <c r="D36" s="13" t="s">
        <v>148</v>
      </c>
      <c r="E36" s="14" t="s">
        <v>149</v>
      </c>
      <c r="F36" s="15" t="s">
        <v>150</v>
      </c>
      <c r="G36" s="16">
        <v>45699</v>
      </c>
      <c r="H36" s="17" t="s">
        <v>151</v>
      </c>
      <c r="I36" s="18">
        <v>5497.42</v>
      </c>
      <c r="J36" s="19">
        <v>45700</v>
      </c>
      <c r="K36" s="13" t="s">
        <v>25</v>
      </c>
      <c r="L36" s="20">
        <f>263.88+5233.54</f>
        <v>5497.42</v>
      </c>
      <c r="M36" s="17" t="s">
        <v>152</v>
      </c>
    </row>
    <row r="37" spans="1:13" s="21" customFormat="1" ht="120">
      <c r="A37" s="11" t="s">
        <v>26</v>
      </c>
      <c r="B37" s="12">
        <v>31</v>
      </c>
      <c r="C37" s="12">
        <v>25125064000140</v>
      </c>
      <c r="D37" s="13" t="s">
        <v>148</v>
      </c>
      <c r="E37" s="14" t="s">
        <v>153</v>
      </c>
      <c r="F37" s="15" t="s">
        <v>154</v>
      </c>
      <c r="G37" s="16">
        <v>45699</v>
      </c>
      <c r="H37" s="17" t="s">
        <v>155</v>
      </c>
      <c r="I37" s="18">
        <v>6227.55</v>
      </c>
      <c r="J37" s="19">
        <v>45700</v>
      </c>
      <c r="K37" s="13" t="s">
        <v>25</v>
      </c>
      <c r="L37" s="20">
        <f>296.92+5928.63</f>
        <v>6225.55</v>
      </c>
      <c r="M37" s="17" t="s">
        <v>156</v>
      </c>
    </row>
    <row r="38" spans="1:13" s="21" customFormat="1" ht="105">
      <c r="A38" s="11" t="s">
        <v>26</v>
      </c>
      <c r="B38" s="12">
        <v>32</v>
      </c>
      <c r="C38" s="12">
        <v>38597881000142</v>
      </c>
      <c r="D38" s="13" t="s">
        <v>157</v>
      </c>
      <c r="E38" s="23" t="s">
        <v>158</v>
      </c>
      <c r="F38" s="15" t="s">
        <v>159</v>
      </c>
      <c r="G38" s="16">
        <v>45700</v>
      </c>
      <c r="H38" s="17" t="s">
        <v>160</v>
      </c>
      <c r="I38" s="18">
        <v>3450</v>
      </c>
      <c r="J38" s="19">
        <v>45700</v>
      </c>
      <c r="K38" s="13" t="s">
        <v>25</v>
      </c>
      <c r="L38" s="20">
        <v>3450</v>
      </c>
      <c r="M38" s="17" t="s">
        <v>161</v>
      </c>
    </row>
    <row r="39" spans="1:13" s="21" customFormat="1" ht="135">
      <c r="A39" s="11" t="s">
        <v>26</v>
      </c>
      <c r="B39" s="12">
        <v>33</v>
      </c>
      <c r="C39" s="12">
        <v>27441006000150</v>
      </c>
      <c r="D39" s="13" t="s">
        <v>79</v>
      </c>
      <c r="E39" s="14" t="s">
        <v>162</v>
      </c>
      <c r="F39" s="15" t="s">
        <v>163</v>
      </c>
      <c r="G39" s="16">
        <v>45700</v>
      </c>
      <c r="H39" s="17" t="s">
        <v>164</v>
      </c>
      <c r="I39" s="18">
        <v>3900</v>
      </c>
      <c r="J39" s="19">
        <v>45700</v>
      </c>
      <c r="K39" s="13" t="s">
        <v>25</v>
      </c>
      <c r="L39" s="20">
        <v>3900</v>
      </c>
      <c r="M39" s="17" t="s">
        <v>165</v>
      </c>
    </row>
    <row r="40" spans="1:13" s="21" customFormat="1" ht="120">
      <c r="A40" s="11" t="s">
        <v>26</v>
      </c>
      <c r="B40" s="12">
        <v>34</v>
      </c>
      <c r="C40" s="12">
        <v>82845322000104</v>
      </c>
      <c r="D40" s="13" t="s">
        <v>166</v>
      </c>
      <c r="E40" s="14" t="s">
        <v>167</v>
      </c>
      <c r="F40" s="15" t="s">
        <v>168</v>
      </c>
      <c r="G40" s="16">
        <v>45705</v>
      </c>
      <c r="H40" s="17" t="s">
        <v>169</v>
      </c>
      <c r="I40" s="18">
        <v>74363.350000000006</v>
      </c>
      <c r="J40" s="19">
        <v>45705</v>
      </c>
      <c r="K40" s="13" t="s">
        <v>25</v>
      </c>
      <c r="L40" s="20">
        <f>3569.44+70793.91</f>
        <v>74363.350000000006</v>
      </c>
      <c r="M40" s="17" t="s">
        <v>170</v>
      </c>
    </row>
    <row r="41" spans="1:13" s="21" customFormat="1" ht="150">
      <c r="A41" s="11" t="s">
        <v>26</v>
      </c>
      <c r="B41" s="12">
        <v>35</v>
      </c>
      <c r="C41" s="12">
        <v>82845322000104</v>
      </c>
      <c r="D41" s="13" t="s">
        <v>171</v>
      </c>
      <c r="E41" s="14" t="s">
        <v>172</v>
      </c>
      <c r="F41" s="15" t="s">
        <v>173</v>
      </c>
      <c r="G41" s="16">
        <v>45705</v>
      </c>
      <c r="H41" s="17" t="s">
        <v>174</v>
      </c>
      <c r="I41" s="18">
        <v>37393.620000000003</v>
      </c>
      <c r="J41" s="19">
        <v>45705</v>
      </c>
      <c r="K41" s="13" t="s">
        <v>25</v>
      </c>
      <c r="L41" s="20">
        <f>1794.89+35598.73</f>
        <v>37393.620000000003</v>
      </c>
      <c r="M41" s="17" t="s">
        <v>175</v>
      </c>
    </row>
    <row r="42" spans="1:13" s="21" customFormat="1" ht="120">
      <c r="A42" s="11" t="s">
        <v>26</v>
      </c>
      <c r="B42" s="12">
        <v>36</v>
      </c>
      <c r="C42" s="12">
        <v>82845322000104</v>
      </c>
      <c r="D42" s="13" t="s">
        <v>166</v>
      </c>
      <c r="E42" s="14" t="s">
        <v>176</v>
      </c>
      <c r="F42" s="15" t="s">
        <v>177</v>
      </c>
      <c r="G42" s="16">
        <v>45705</v>
      </c>
      <c r="H42" s="17" t="s">
        <v>178</v>
      </c>
      <c r="I42" s="18">
        <v>20140.77</v>
      </c>
      <c r="J42" s="19">
        <v>45705</v>
      </c>
      <c r="K42" s="13" t="s">
        <v>25</v>
      </c>
      <c r="L42" s="20">
        <f>966.76+19174.01</f>
        <v>20140.769999999997</v>
      </c>
      <c r="M42" s="17" t="s">
        <v>179</v>
      </c>
    </row>
    <row r="43" spans="1:13" s="21" customFormat="1" ht="120">
      <c r="A43" s="11" t="s">
        <v>26</v>
      </c>
      <c r="B43" s="12">
        <v>37</v>
      </c>
      <c r="C43" s="12">
        <v>82845322000104</v>
      </c>
      <c r="D43" s="13" t="s">
        <v>166</v>
      </c>
      <c r="E43" s="14" t="s">
        <v>180</v>
      </c>
      <c r="F43" s="15" t="s">
        <v>181</v>
      </c>
      <c r="G43" s="16">
        <v>45705</v>
      </c>
      <c r="H43" s="17" t="s">
        <v>182</v>
      </c>
      <c r="I43" s="18">
        <v>17346.7</v>
      </c>
      <c r="J43" s="19">
        <v>45705</v>
      </c>
      <c r="K43" s="13" t="s">
        <v>25</v>
      </c>
      <c r="L43" s="20">
        <f>2636.61+14710.09</f>
        <v>17346.7</v>
      </c>
      <c r="M43" s="17" t="s">
        <v>183</v>
      </c>
    </row>
    <row r="44" spans="1:13" s="21" customFormat="1" ht="120">
      <c r="A44" s="11" t="s">
        <v>26</v>
      </c>
      <c r="B44" s="12">
        <v>38</v>
      </c>
      <c r="C44" s="12">
        <v>82845322000104</v>
      </c>
      <c r="D44" s="13" t="s">
        <v>166</v>
      </c>
      <c r="E44" s="14" t="s">
        <v>184</v>
      </c>
      <c r="F44" s="15" t="s">
        <v>181</v>
      </c>
      <c r="G44" s="16">
        <v>45705</v>
      </c>
      <c r="H44" s="17" t="s">
        <v>185</v>
      </c>
      <c r="I44" s="18">
        <v>36950.5</v>
      </c>
      <c r="J44" s="19">
        <v>45705</v>
      </c>
      <c r="K44" s="13" t="s">
        <v>25</v>
      </c>
      <c r="L44" s="20">
        <v>36950.5</v>
      </c>
      <c r="M44" s="17" t="s">
        <v>183</v>
      </c>
    </row>
    <row r="45" spans="1:13" s="21" customFormat="1" ht="120">
      <c r="A45" s="11" t="s">
        <v>26</v>
      </c>
      <c r="B45" s="12">
        <v>39</v>
      </c>
      <c r="C45" s="12">
        <v>82845322000104</v>
      </c>
      <c r="D45" s="13" t="s">
        <v>166</v>
      </c>
      <c r="E45" s="14" t="s">
        <v>186</v>
      </c>
      <c r="F45" s="15" t="s">
        <v>181</v>
      </c>
      <c r="G45" s="16">
        <v>45705</v>
      </c>
      <c r="H45" s="17" t="s">
        <v>187</v>
      </c>
      <c r="I45" s="18">
        <v>632.16999999999996</v>
      </c>
      <c r="J45" s="19">
        <v>45705</v>
      </c>
      <c r="K45" s="13" t="s">
        <v>25</v>
      </c>
      <c r="L45" s="20">
        <v>632.16999999999996</v>
      </c>
      <c r="M45" s="17" t="s">
        <v>183</v>
      </c>
    </row>
    <row r="46" spans="1:13" s="21" customFormat="1" ht="135">
      <c r="A46" s="11" t="s">
        <v>26</v>
      </c>
      <c r="B46" s="12">
        <v>40</v>
      </c>
      <c r="C46" s="12">
        <v>82845322000104</v>
      </c>
      <c r="D46" s="13" t="s">
        <v>166</v>
      </c>
      <c r="E46" s="14" t="s">
        <v>188</v>
      </c>
      <c r="F46" s="15" t="s">
        <v>189</v>
      </c>
      <c r="G46" s="16">
        <v>45705</v>
      </c>
      <c r="H46" s="17" t="s">
        <v>190</v>
      </c>
      <c r="I46" s="18">
        <v>101982.59</v>
      </c>
      <c r="J46" s="19">
        <v>45705</v>
      </c>
      <c r="K46" s="13" t="s">
        <v>25</v>
      </c>
      <c r="L46" s="20">
        <f>4895.16+97087.43</f>
        <v>101982.59</v>
      </c>
      <c r="M46" s="17" t="s">
        <v>191</v>
      </c>
    </row>
    <row r="47" spans="1:13" s="21" customFormat="1" ht="120">
      <c r="A47" s="11" t="s">
        <v>26</v>
      </c>
      <c r="B47" s="12">
        <v>41</v>
      </c>
      <c r="C47" s="12">
        <v>82845322000104</v>
      </c>
      <c r="D47" s="13" t="s">
        <v>166</v>
      </c>
      <c r="E47" s="14" t="s">
        <v>192</v>
      </c>
      <c r="F47" s="15" t="s">
        <v>193</v>
      </c>
      <c r="G47" s="16">
        <v>45705</v>
      </c>
      <c r="H47" s="17" t="s">
        <v>194</v>
      </c>
      <c r="I47" s="18">
        <v>47385.24</v>
      </c>
      <c r="J47" s="19">
        <v>45705</v>
      </c>
      <c r="K47" s="13" t="s">
        <v>25</v>
      </c>
      <c r="L47" s="20">
        <f>5635.96+41749.28</f>
        <v>47385.24</v>
      </c>
      <c r="M47" s="17" t="s">
        <v>195</v>
      </c>
    </row>
    <row r="48" spans="1:13" s="21" customFormat="1" ht="120">
      <c r="A48" s="11" t="s">
        <v>26</v>
      </c>
      <c r="B48" s="12">
        <v>42</v>
      </c>
      <c r="C48" s="12">
        <v>82845322000104</v>
      </c>
      <c r="D48" s="13" t="s">
        <v>166</v>
      </c>
      <c r="E48" s="14" t="s">
        <v>196</v>
      </c>
      <c r="F48" s="15" t="s">
        <v>193</v>
      </c>
      <c r="G48" s="16">
        <v>45705</v>
      </c>
      <c r="H48" s="17" t="s">
        <v>197</v>
      </c>
      <c r="I48" s="18">
        <v>70030.58</v>
      </c>
      <c r="J48" s="19">
        <v>45705</v>
      </c>
      <c r="K48" s="13" t="s">
        <v>25</v>
      </c>
      <c r="L48" s="20">
        <v>70030.58</v>
      </c>
      <c r="M48" s="17" t="s">
        <v>195</v>
      </c>
    </row>
    <row r="49" spans="1:13" s="21" customFormat="1" ht="125.25" customHeight="1">
      <c r="A49" s="11" t="s">
        <v>26</v>
      </c>
      <c r="B49" s="12">
        <v>43</v>
      </c>
      <c r="C49" s="12">
        <v>82845322000104</v>
      </c>
      <c r="D49" s="13" t="s">
        <v>166</v>
      </c>
      <c r="E49" s="14" t="s">
        <v>198</v>
      </c>
      <c r="F49" s="15" t="s">
        <v>199</v>
      </c>
      <c r="G49" s="16">
        <v>45705</v>
      </c>
      <c r="H49" s="17" t="s">
        <v>200</v>
      </c>
      <c r="I49" s="18">
        <v>54929.37</v>
      </c>
      <c r="J49" s="19">
        <v>45705</v>
      </c>
      <c r="K49" s="13" t="s">
        <v>25</v>
      </c>
      <c r="L49" s="20">
        <f>2636.61+52292.76</f>
        <v>54929.37</v>
      </c>
      <c r="M49" s="17" t="s">
        <v>201</v>
      </c>
    </row>
    <row r="50" spans="1:13" s="21" customFormat="1" ht="135">
      <c r="A50" s="11" t="s">
        <v>26</v>
      </c>
      <c r="B50" s="12">
        <v>44</v>
      </c>
      <c r="C50" s="12">
        <v>82845322000104</v>
      </c>
      <c r="D50" s="13" t="s">
        <v>166</v>
      </c>
      <c r="E50" s="14" t="s">
        <v>202</v>
      </c>
      <c r="F50" s="15" t="s">
        <v>203</v>
      </c>
      <c r="G50" s="16">
        <v>45705</v>
      </c>
      <c r="H50" s="17" t="s">
        <v>204</v>
      </c>
      <c r="I50" s="18">
        <v>101982.59</v>
      </c>
      <c r="J50" s="19">
        <v>45705</v>
      </c>
      <c r="K50" s="13" t="s">
        <v>25</v>
      </c>
      <c r="L50" s="20">
        <f>4895.16+97087.43</f>
        <v>101982.59</v>
      </c>
      <c r="M50" s="17" t="s">
        <v>205</v>
      </c>
    </row>
    <row r="51" spans="1:13" s="21" customFormat="1" ht="120">
      <c r="A51" s="11" t="s">
        <v>26</v>
      </c>
      <c r="B51" s="12">
        <v>45</v>
      </c>
      <c r="C51" s="12">
        <v>82845322000104</v>
      </c>
      <c r="D51" s="13" t="s">
        <v>166</v>
      </c>
      <c r="E51" s="14" t="s">
        <v>206</v>
      </c>
      <c r="F51" s="15" t="s">
        <v>207</v>
      </c>
      <c r="G51" s="16">
        <v>45705</v>
      </c>
      <c r="H51" s="17" t="s">
        <v>208</v>
      </c>
      <c r="I51" s="18">
        <v>117415.82</v>
      </c>
      <c r="J51" s="19">
        <v>45705</v>
      </c>
      <c r="K51" s="13" t="s">
        <v>25</v>
      </c>
      <c r="L51" s="20">
        <f>5635.96+111779.86</f>
        <v>117415.82</v>
      </c>
      <c r="M51" s="17" t="s">
        <v>209</v>
      </c>
    </row>
    <row r="52" spans="1:13" s="21" customFormat="1" ht="120">
      <c r="A52" s="11" t="s">
        <v>26</v>
      </c>
      <c r="B52" s="12">
        <v>46</v>
      </c>
      <c r="C52" s="12">
        <v>82845322000104</v>
      </c>
      <c r="D52" s="13" t="s">
        <v>171</v>
      </c>
      <c r="E52" s="14" t="s">
        <v>210</v>
      </c>
      <c r="F52" s="15" t="s">
        <v>211</v>
      </c>
      <c r="G52" s="16">
        <v>45705</v>
      </c>
      <c r="H52" s="17" t="s">
        <v>212</v>
      </c>
      <c r="I52" s="18">
        <v>66539.91</v>
      </c>
      <c r="J52" s="19">
        <v>45705</v>
      </c>
      <c r="K52" s="13" t="s">
        <v>25</v>
      </c>
      <c r="L52" s="20">
        <f>3193.92+63345.99</f>
        <v>66539.91</v>
      </c>
      <c r="M52" s="17" t="s">
        <v>213</v>
      </c>
    </row>
    <row r="53" spans="1:13" s="21" customFormat="1" ht="180">
      <c r="A53" s="11" t="s">
        <v>26</v>
      </c>
      <c r="B53" s="12">
        <v>47</v>
      </c>
      <c r="C53" s="12">
        <v>8804362000147</v>
      </c>
      <c r="D53" s="13" t="s">
        <v>214</v>
      </c>
      <c r="E53" s="14" t="s">
        <v>215</v>
      </c>
      <c r="F53" s="15" t="s">
        <v>216</v>
      </c>
      <c r="G53" s="16">
        <v>45705</v>
      </c>
      <c r="H53" s="17" t="s">
        <v>217</v>
      </c>
      <c r="I53" s="18">
        <v>769.98</v>
      </c>
      <c r="J53" s="19">
        <v>45705</v>
      </c>
      <c r="K53" s="13" t="s">
        <v>25</v>
      </c>
      <c r="L53" s="20">
        <f>36.96+733.02</f>
        <v>769.98</v>
      </c>
      <c r="M53" s="17" t="s">
        <v>218</v>
      </c>
    </row>
    <row r="54" spans="1:13" s="21" customFormat="1" ht="210">
      <c r="A54" s="11" t="s">
        <v>26</v>
      </c>
      <c r="B54" s="12">
        <v>48</v>
      </c>
      <c r="C54" s="24">
        <v>8804362000147</v>
      </c>
      <c r="D54" s="13" t="s">
        <v>214</v>
      </c>
      <c r="E54" s="14" t="s">
        <v>219</v>
      </c>
      <c r="F54" s="15" t="s">
        <v>220</v>
      </c>
      <c r="G54" s="16">
        <v>45705</v>
      </c>
      <c r="H54" s="17" t="s">
        <v>221</v>
      </c>
      <c r="I54" s="18">
        <v>70315</v>
      </c>
      <c r="J54" s="19">
        <v>45705</v>
      </c>
      <c r="K54" s="13" t="s">
        <v>25</v>
      </c>
      <c r="L54" s="20">
        <f>3375.12+66939.88</f>
        <v>70315</v>
      </c>
      <c r="M54" s="17" t="s">
        <v>222</v>
      </c>
    </row>
    <row r="55" spans="1:13" s="21" customFormat="1" ht="120">
      <c r="A55" s="11" t="s">
        <v>26</v>
      </c>
      <c r="B55" s="12">
        <v>49</v>
      </c>
      <c r="C55" s="24">
        <v>8804362000147</v>
      </c>
      <c r="D55" s="13" t="s">
        <v>214</v>
      </c>
      <c r="E55" s="14" t="s">
        <v>223</v>
      </c>
      <c r="F55" s="15" t="s">
        <v>224</v>
      </c>
      <c r="G55" s="16">
        <v>45705</v>
      </c>
      <c r="H55" s="17" t="s">
        <v>225</v>
      </c>
      <c r="I55" s="18">
        <v>3850</v>
      </c>
      <c r="J55" s="19">
        <v>45705</v>
      </c>
      <c r="K55" s="13" t="s">
        <v>25</v>
      </c>
      <c r="L55" s="20">
        <f>184.8+3665.2</f>
        <v>3850</v>
      </c>
      <c r="M55" s="17" t="s">
        <v>226</v>
      </c>
    </row>
    <row r="56" spans="1:13" s="21" customFormat="1" ht="120">
      <c r="A56" s="11" t="s">
        <v>26</v>
      </c>
      <c r="B56" s="12">
        <v>50</v>
      </c>
      <c r="C56" s="24">
        <v>8804362000147</v>
      </c>
      <c r="D56" s="13" t="s">
        <v>214</v>
      </c>
      <c r="E56" s="14" t="s">
        <v>227</v>
      </c>
      <c r="F56" s="15" t="s">
        <v>228</v>
      </c>
      <c r="G56" s="16">
        <v>45705</v>
      </c>
      <c r="H56" s="17" t="s">
        <v>229</v>
      </c>
      <c r="I56" s="18">
        <v>3000</v>
      </c>
      <c r="J56" s="19">
        <v>45705</v>
      </c>
      <c r="K56" s="13" t="s">
        <v>25</v>
      </c>
      <c r="L56" s="20">
        <f>144+2856</f>
        <v>3000</v>
      </c>
      <c r="M56" s="17" t="s">
        <v>230</v>
      </c>
    </row>
    <row r="57" spans="1:13" s="21" customFormat="1" ht="165">
      <c r="A57" s="11" t="s">
        <v>26</v>
      </c>
      <c r="B57" s="12">
        <v>51</v>
      </c>
      <c r="C57" s="12">
        <v>8804362000147</v>
      </c>
      <c r="D57" s="13" t="s">
        <v>214</v>
      </c>
      <c r="E57" s="14" t="s">
        <v>231</v>
      </c>
      <c r="F57" s="15" t="s">
        <v>232</v>
      </c>
      <c r="G57" s="16">
        <v>45705</v>
      </c>
      <c r="H57" s="17" t="s">
        <v>233</v>
      </c>
      <c r="I57" s="18">
        <v>21000</v>
      </c>
      <c r="J57" s="19">
        <v>45705</v>
      </c>
      <c r="K57" s="13" t="s">
        <v>25</v>
      </c>
      <c r="L57" s="20">
        <f>1008+19992</f>
        <v>21000</v>
      </c>
      <c r="M57" s="17" t="s">
        <v>234</v>
      </c>
    </row>
    <row r="58" spans="1:13" s="21" customFormat="1" ht="120">
      <c r="A58" s="11" t="s">
        <v>26</v>
      </c>
      <c r="B58" s="12">
        <v>52</v>
      </c>
      <c r="C58" s="12">
        <v>2558157000162</v>
      </c>
      <c r="D58" s="13" t="s">
        <v>235</v>
      </c>
      <c r="E58" s="14" t="s">
        <v>236</v>
      </c>
      <c r="F58" s="15" t="s">
        <v>237</v>
      </c>
      <c r="G58" s="16">
        <v>45706</v>
      </c>
      <c r="H58" s="17" t="s">
        <v>238</v>
      </c>
      <c r="I58" s="18">
        <v>358.93</v>
      </c>
      <c r="J58" s="19">
        <v>45706</v>
      </c>
      <c r="K58" s="13" t="s">
        <v>25</v>
      </c>
      <c r="L58" s="20">
        <v>358.93</v>
      </c>
      <c r="M58" s="17" t="s">
        <v>239</v>
      </c>
    </row>
    <row r="59" spans="1:13" s="21" customFormat="1" ht="120">
      <c r="A59" s="11" t="s">
        <v>26</v>
      </c>
      <c r="B59" s="12">
        <v>53</v>
      </c>
      <c r="C59" s="12">
        <v>2558157000162</v>
      </c>
      <c r="D59" s="13" t="s">
        <v>235</v>
      </c>
      <c r="E59" s="14" t="s">
        <v>240</v>
      </c>
      <c r="F59" s="15" t="s">
        <v>237</v>
      </c>
      <c r="G59" s="16" t="s">
        <v>241</v>
      </c>
      <c r="H59" s="17" t="s">
        <v>242</v>
      </c>
      <c r="I59" s="18">
        <v>21283.02</v>
      </c>
      <c r="J59" s="19">
        <v>45706</v>
      </c>
      <c r="K59" s="13" t="s">
        <v>25</v>
      </c>
      <c r="L59" s="20">
        <f>20244.21+1038.81</f>
        <v>21283.02</v>
      </c>
      <c r="M59" s="17" t="s">
        <v>239</v>
      </c>
    </row>
    <row r="60" spans="1:13" s="21" customFormat="1" ht="150">
      <c r="A60" s="11" t="s">
        <v>26</v>
      </c>
      <c r="B60" s="12">
        <v>54</v>
      </c>
      <c r="C60" s="12">
        <v>76535764000143</v>
      </c>
      <c r="D60" s="13" t="s">
        <v>243</v>
      </c>
      <c r="E60" s="14" t="s">
        <v>244</v>
      </c>
      <c r="F60" s="15" t="s">
        <v>245</v>
      </c>
      <c r="G60" s="16">
        <v>45706</v>
      </c>
      <c r="H60" s="17" t="s">
        <v>246</v>
      </c>
      <c r="I60" s="18">
        <v>13732.88</v>
      </c>
      <c r="J60" s="19">
        <v>45706</v>
      </c>
      <c r="K60" s="13" t="s">
        <v>25</v>
      </c>
      <c r="L60" s="20">
        <f>659.21+13073.67</f>
        <v>13732.880000000001</v>
      </c>
      <c r="M60" s="17" t="s">
        <v>247</v>
      </c>
    </row>
    <row r="61" spans="1:13" s="21" customFormat="1" ht="150">
      <c r="A61" s="11" t="s">
        <v>26</v>
      </c>
      <c r="B61" s="12">
        <v>55</v>
      </c>
      <c r="C61" s="12">
        <v>76535764000143</v>
      </c>
      <c r="D61" s="13" t="s">
        <v>243</v>
      </c>
      <c r="E61" s="14" t="s">
        <v>248</v>
      </c>
      <c r="F61" s="15" t="s">
        <v>249</v>
      </c>
      <c r="G61" s="16">
        <v>45706</v>
      </c>
      <c r="H61" s="17" t="s">
        <v>250</v>
      </c>
      <c r="I61" s="18">
        <v>0.6</v>
      </c>
      <c r="J61" s="19">
        <v>45706</v>
      </c>
      <c r="K61" s="13" t="s">
        <v>25</v>
      </c>
      <c r="L61" s="20">
        <v>0.6</v>
      </c>
      <c r="M61" s="17" t="s">
        <v>247</v>
      </c>
    </row>
    <row r="62" spans="1:13" s="21" customFormat="1" ht="120">
      <c r="A62" s="11" t="s">
        <v>26</v>
      </c>
      <c r="B62" s="12">
        <v>56</v>
      </c>
      <c r="C62" s="12">
        <v>84544469000181</v>
      </c>
      <c r="D62" s="13" t="s">
        <v>251</v>
      </c>
      <c r="E62" s="14" t="s">
        <v>252</v>
      </c>
      <c r="F62" s="15" t="s">
        <v>253</v>
      </c>
      <c r="G62" s="16">
        <v>45707</v>
      </c>
      <c r="H62" s="17" t="s">
        <v>254</v>
      </c>
      <c r="I62" s="18">
        <v>3030.48</v>
      </c>
      <c r="J62" s="19">
        <v>45707</v>
      </c>
      <c r="K62" s="13" t="s">
        <v>25</v>
      </c>
      <c r="L62" s="20">
        <v>3030.48</v>
      </c>
      <c r="M62" s="17" t="s">
        <v>255</v>
      </c>
    </row>
    <row r="63" spans="1:13" s="21" customFormat="1" ht="135">
      <c r="A63" s="11" t="s">
        <v>26</v>
      </c>
      <c r="B63" s="12">
        <v>57</v>
      </c>
      <c r="C63" s="12">
        <v>84544469000181</v>
      </c>
      <c r="D63" s="13" t="s">
        <v>251</v>
      </c>
      <c r="E63" s="14" t="s">
        <v>256</v>
      </c>
      <c r="F63" s="15" t="s">
        <v>253</v>
      </c>
      <c r="G63" s="16">
        <v>45707</v>
      </c>
      <c r="H63" s="17" t="s">
        <v>257</v>
      </c>
      <c r="I63" s="18">
        <v>501.42</v>
      </c>
      <c r="J63" s="19">
        <v>45707</v>
      </c>
      <c r="K63" s="13" t="s">
        <v>25</v>
      </c>
      <c r="L63" s="20">
        <v>501.42</v>
      </c>
      <c r="M63" s="17" t="s">
        <v>255</v>
      </c>
    </row>
    <row r="64" spans="1:13" s="21" customFormat="1" ht="135">
      <c r="A64" s="11" t="s">
        <v>26</v>
      </c>
      <c r="B64" s="12">
        <v>58</v>
      </c>
      <c r="C64" s="12">
        <v>84544469000181</v>
      </c>
      <c r="D64" s="13" t="s">
        <v>251</v>
      </c>
      <c r="E64" s="14" t="s">
        <v>258</v>
      </c>
      <c r="F64" s="15" t="s">
        <v>253</v>
      </c>
      <c r="G64" s="16">
        <v>45707</v>
      </c>
      <c r="H64" s="17" t="s">
        <v>259</v>
      </c>
      <c r="I64" s="18">
        <v>74.2</v>
      </c>
      <c r="J64" s="19">
        <v>45707</v>
      </c>
      <c r="K64" s="13" t="s">
        <v>25</v>
      </c>
      <c r="L64" s="20">
        <v>74.2</v>
      </c>
      <c r="M64" s="17" t="s">
        <v>255</v>
      </c>
    </row>
    <row r="65" spans="1:14" s="21" customFormat="1" ht="120">
      <c r="A65" s="11" t="s">
        <v>26</v>
      </c>
      <c r="B65" s="12">
        <v>59</v>
      </c>
      <c r="C65" s="12">
        <v>30647055000159</v>
      </c>
      <c r="D65" s="13" t="s">
        <v>260</v>
      </c>
      <c r="E65" s="14" t="s">
        <v>261</v>
      </c>
      <c r="F65" s="15" t="s">
        <v>67</v>
      </c>
      <c r="G65" s="16">
        <v>45707</v>
      </c>
      <c r="H65" s="17" t="s">
        <v>262</v>
      </c>
      <c r="I65" s="18">
        <v>4824.3</v>
      </c>
      <c r="J65" s="19">
        <v>45707</v>
      </c>
      <c r="K65" s="13" t="s">
        <v>25</v>
      </c>
      <c r="L65" s="20">
        <v>4824.3</v>
      </c>
      <c r="M65" s="17" t="s">
        <v>263</v>
      </c>
    </row>
    <row r="66" spans="1:14" s="21" customFormat="1" ht="180">
      <c r="A66" s="11" t="s">
        <v>26</v>
      </c>
      <c r="B66" s="12">
        <v>60</v>
      </c>
      <c r="C66" s="12">
        <v>34549659000113</v>
      </c>
      <c r="D66" s="13" t="s">
        <v>74</v>
      </c>
      <c r="E66" s="14" t="s">
        <v>264</v>
      </c>
      <c r="F66" s="15" t="s">
        <v>220</v>
      </c>
      <c r="G66" s="16">
        <v>45707</v>
      </c>
      <c r="H66" s="17" t="s">
        <v>265</v>
      </c>
      <c r="I66" s="18">
        <v>30000</v>
      </c>
      <c r="J66" s="19">
        <v>45707</v>
      </c>
      <c r="K66" s="13" t="s">
        <v>25</v>
      </c>
      <c r="L66" s="20">
        <f>1440+1500+27060</f>
        <v>30000</v>
      </c>
      <c r="M66" s="17" t="s">
        <v>266</v>
      </c>
    </row>
    <row r="67" spans="1:14" s="21" customFormat="1" ht="150">
      <c r="A67" s="11" t="s">
        <v>26</v>
      </c>
      <c r="B67" s="12">
        <v>61</v>
      </c>
      <c r="C67" s="12">
        <v>4824261000187</v>
      </c>
      <c r="D67" s="13" t="s">
        <v>267</v>
      </c>
      <c r="E67" s="14" t="s">
        <v>268</v>
      </c>
      <c r="F67" s="15" t="s">
        <v>269</v>
      </c>
      <c r="G67" s="16">
        <v>45707</v>
      </c>
      <c r="H67" s="17" t="s">
        <v>270</v>
      </c>
      <c r="I67" s="18">
        <v>9000</v>
      </c>
      <c r="J67" s="19">
        <v>45707</v>
      </c>
      <c r="K67" s="13" t="s">
        <v>25</v>
      </c>
      <c r="L67" s="20">
        <f>450+8550</f>
        <v>9000</v>
      </c>
      <c r="M67" s="17" t="s">
        <v>271</v>
      </c>
    </row>
    <row r="68" spans="1:14" s="21" customFormat="1" ht="135">
      <c r="A68" s="11" t="s">
        <v>26</v>
      </c>
      <c r="B68" s="12">
        <v>62</v>
      </c>
      <c r="C68" s="12">
        <v>5926726000173</v>
      </c>
      <c r="D68" s="13" t="s">
        <v>92</v>
      </c>
      <c r="E68" s="14" t="s">
        <v>272</v>
      </c>
      <c r="F68" s="15" t="s">
        <v>273</v>
      </c>
      <c r="G68" s="16">
        <v>45707</v>
      </c>
      <c r="H68" s="17" t="s">
        <v>274</v>
      </c>
      <c r="I68" s="18">
        <v>11214.67</v>
      </c>
      <c r="J68" s="19">
        <v>45707</v>
      </c>
      <c r="K68" s="13" t="s">
        <v>25</v>
      </c>
      <c r="L68" s="20">
        <f>538.3+10676.37</f>
        <v>11214.67</v>
      </c>
      <c r="M68" s="17" t="s">
        <v>275</v>
      </c>
    </row>
    <row r="69" spans="1:14" s="21" customFormat="1" ht="90">
      <c r="A69" s="11" t="s">
        <v>26</v>
      </c>
      <c r="B69" s="12">
        <v>63</v>
      </c>
      <c r="C69" s="12">
        <v>34028316000375</v>
      </c>
      <c r="D69" s="13" t="s">
        <v>276</v>
      </c>
      <c r="E69" s="14" t="s">
        <v>277</v>
      </c>
      <c r="F69" s="15" t="s">
        <v>278</v>
      </c>
      <c r="G69" s="16">
        <v>45707</v>
      </c>
      <c r="H69" s="17" t="s">
        <v>279</v>
      </c>
      <c r="I69" s="18">
        <v>1157.75</v>
      </c>
      <c r="J69" s="19">
        <v>45707</v>
      </c>
      <c r="K69" s="13" t="s">
        <v>25</v>
      </c>
      <c r="L69" s="20">
        <v>1157.75</v>
      </c>
      <c r="M69" s="17" t="s">
        <v>280</v>
      </c>
    </row>
    <row r="70" spans="1:14" s="21" customFormat="1" ht="90">
      <c r="A70" s="11" t="s">
        <v>26</v>
      </c>
      <c r="B70" s="12">
        <v>64</v>
      </c>
      <c r="C70" s="12">
        <v>34028316000375</v>
      </c>
      <c r="D70" s="13" t="s">
        <v>276</v>
      </c>
      <c r="E70" s="14" t="s">
        <v>281</v>
      </c>
      <c r="F70" s="15" t="s">
        <v>278</v>
      </c>
      <c r="G70" s="16">
        <v>45707</v>
      </c>
      <c r="H70" s="17" t="s">
        <v>282</v>
      </c>
      <c r="I70" s="18">
        <v>4795.8599999999997</v>
      </c>
      <c r="J70" s="19">
        <v>45707</v>
      </c>
      <c r="K70" s="13" t="s">
        <v>25</v>
      </c>
      <c r="L70" s="20">
        <v>4795.8599999999997</v>
      </c>
      <c r="M70" s="17" t="s">
        <v>280</v>
      </c>
    </row>
    <row r="71" spans="1:14" s="21" customFormat="1" ht="120">
      <c r="A71" s="11" t="s">
        <v>26</v>
      </c>
      <c r="B71" s="12">
        <v>65</v>
      </c>
      <c r="C71" s="12">
        <v>18422603000147</v>
      </c>
      <c r="D71" s="13" t="s">
        <v>49</v>
      </c>
      <c r="E71" s="14" t="s">
        <v>283</v>
      </c>
      <c r="F71" s="15" t="s">
        <v>284</v>
      </c>
      <c r="G71" s="16">
        <v>45707</v>
      </c>
      <c r="H71" s="17" t="s">
        <v>285</v>
      </c>
      <c r="I71" s="18">
        <v>6200</v>
      </c>
      <c r="J71" s="19">
        <v>45707</v>
      </c>
      <c r="K71" s="13" t="s">
        <v>25</v>
      </c>
      <c r="L71" s="20">
        <f>297.6+5902.4</f>
        <v>6200</v>
      </c>
      <c r="M71" s="17" t="s">
        <v>286</v>
      </c>
    </row>
    <row r="72" spans="1:14" s="21" customFormat="1" ht="120" customHeight="1">
      <c r="A72" s="11" t="s">
        <v>26</v>
      </c>
      <c r="B72" s="12">
        <v>66</v>
      </c>
      <c r="C72" s="12">
        <v>34549659000113</v>
      </c>
      <c r="D72" s="13" t="s">
        <v>74</v>
      </c>
      <c r="E72" s="14" t="s">
        <v>287</v>
      </c>
      <c r="F72" s="15" t="s">
        <v>288</v>
      </c>
      <c r="G72" s="16">
        <v>45707</v>
      </c>
      <c r="H72" s="17" t="s">
        <v>289</v>
      </c>
      <c r="I72" s="18">
        <v>29000</v>
      </c>
      <c r="J72" s="19">
        <v>45707</v>
      </c>
      <c r="K72" s="13" t="s">
        <v>25</v>
      </c>
      <c r="L72" s="20">
        <f>1392+27608</f>
        <v>29000</v>
      </c>
      <c r="M72" s="17" t="s">
        <v>290</v>
      </c>
      <c r="N72" s="25"/>
    </row>
    <row r="73" spans="1:14" s="21" customFormat="1" ht="120.75" customHeight="1">
      <c r="A73" s="11" t="s">
        <v>26</v>
      </c>
      <c r="B73" s="12">
        <v>67</v>
      </c>
      <c r="C73" s="24">
        <v>34549659000113</v>
      </c>
      <c r="D73" s="13" t="s">
        <v>74</v>
      </c>
      <c r="E73" s="14" t="s">
        <v>291</v>
      </c>
      <c r="F73" s="15" t="s">
        <v>288</v>
      </c>
      <c r="G73" s="16">
        <v>45707</v>
      </c>
      <c r="H73" s="17" t="s">
        <v>292</v>
      </c>
      <c r="I73" s="18">
        <v>136598.70000000001</v>
      </c>
      <c r="J73" s="19">
        <v>45707</v>
      </c>
      <c r="K73" s="13" t="s">
        <v>25</v>
      </c>
      <c r="L73" s="20">
        <v>136598.70000000001</v>
      </c>
      <c r="M73" s="17" t="s">
        <v>290</v>
      </c>
      <c r="N73" s="25"/>
    </row>
    <row r="74" spans="1:14" s="21" customFormat="1" ht="105">
      <c r="A74" s="11" t="s">
        <v>26</v>
      </c>
      <c r="B74" s="12">
        <v>68</v>
      </c>
      <c r="C74" s="12">
        <v>11699529000161</v>
      </c>
      <c r="D74" s="13" t="s">
        <v>293</v>
      </c>
      <c r="E74" s="23" t="s">
        <v>294</v>
      </c>
      <c r="F74" s="15" t="s">
        <v>295</v>
      </c>
      <c r="G74" s="16">
        <v>45707</v>
      </c>
      <c r="H74" s="17" t="s">
        <v>296</v>
      </c>
      <c r="I74" s="18">
        <v>1330.8</v>
      </c>
      <c r="J74" s="19">
        <v>45707</v>
      </c>
      <c r="K74" s="13" t="s">
        <v>25</v>
      </c>
      <c r="L74" s="20">
        <v>1330.8</v>
      </c>
      <c r="M74" s="17" t="s">
        <v>297</v>
      </c>
    </row>
    <row r="75" spans="1:14" s="21" customFormat="1" ht="105">
      <c r="A75" s="11" t="s">
        <v>26</v>
      </c>
      <c r="B75" s="12">
        <v>69</v>
      </c>
      <c r="C75" s="12">
        <v>4301769000109</v>
      </c>
      <c r="D75" s="13" t="s">
        <v>298</v>
      </c>
      <c r="E75" s="14" t="s">
        <v>299</v>
      </c>
      <c r="F75" s="15" t="s">
        <v>300</v>
      </c>
      <c r="G75" s="16">
        <v>45707</v>
      </c>
      <c r="H75" s="17" t="s">
        <v>301</v>
      </c>
      <c r="I75" s="18">
        <v>5292.44</v>
      </c>
      <c r="J75" s="19">
        <v>45707</v>
      </c>
      <c r="K75" s="13" t="s">
        <v>25</v>
      </c>
      <c r="L75" s="20">
        <v>5292.44</v>
      </c>
      <c r="M75" s="17" t="s">
        <v>302</v>
      </c>
      <c r="N75" s="26"/>
    </row>
    <row r="76" spans="1:14" s="21" customFormat="1" ht="105">
      <c r="A76" s="11" t="s">
        <v>26</v>
      </c>
      <c r="B76" s="12">
        <v>70</v>
      </c>
      <c r="C76" s="12">
        <v>4301769000109</v>
      </c>
      <c r="D76" s="13" t="s">
        <v>298</v>
      </c>
      <c r="E76" s="14" t="s">
        <v>303</v>
      </c>
      <c r="F76" s="15" t="s">
        <v>304</v>
      </c>
      <c r="G76" s="16">
        <v>45707</v>
      </c>
      <c r="H76" s="17" t="s">
        <v>305</v>
      </c>
      <c r="I76" s="18">
        <v>5292.44</v>
      </c>
      <c r="J76" s="19">
        <v>45707</v>
      </c>
      <c r="K76" s="13" t="s">
        <v>25</v>
      </c>
      <c r="L76" s="20">
        <v>5292.44</v>
      </c>
      <c r="M76" s="17" t="s">
        <v>306</v>
      </c>
      <c r="N76" s="26"/>
    </row>
    <row r="77" spans="1:14" s="21" customFormat="1" ht="120">
      <c r="A77" s="11" t="s">
        <v>26</v>
      </c>
      <c r="B77" s="12">
        <v>71</v>
      </c>
      <c r="C77" s="12">
        <v>18422603000147</v>
      </c>
      <c r="D77" s="13" t="s">
        <v>49</v>
      </c>
      <c r="E77" s="14" t="s">
        <v>307</v>
      </c>
      <c r="F77" s="15" t="s">
        <v>308</v>
      </c>
      <c r="G77" s="16">
        <v>45707</v>
      </c>
      <c r="H77" s="17" t="s">
        <v>309</v>
      </c>
      <c r="I77" s="18">
        <v>6200</v>
      </c>
      <c r="J77" s="19">
        <v>45707</v>
      </c>
      <c r="K77" s="13" t="s">
        <v>25</v>
      </c>
      <c r="L77" s="20">
        <f>297.6+5902.4</f>
        <v>6200</v>
      </c>
      <c r="M77" s="17" t="s">
        <v>310</v>
      </c>
      <c r="N77" s="25"/>
    </row>
    <row r="78" spans="1:14" s="21" customFormat="1" ht="150">
      <c r="A78" s="11" t="s">
        <v>26</v>
      </c>
      <c r="B78" s="12">
        <v>72</v>
      </c>
      <c r="C78" s="12">
        <v>4406195000125</v>
      </c>
      <c r="D78" s="13" t="s">
        <v>117</v>
      </c>
      <c r="E78" s="14" t="s">
        <v>311</v>
      </c>
      <c r="F78" s="15" t="s">
        <v>312</v>
      </c>
      <c r="G78" s="16">
        <v>45707</v>
      </c>
      <c r="H78" s="17" t="s">
        <v>313</v>
      </c>
      <c r="I78" s="18">
        <v>378.86</v>
      </c>
      <c r="J78" s="19">
        <v>45707</v>
      </c>
      <c r="K78" s="13" t="s">
        <v>25</v>
      </c>
      <c r="L78" s="20">
        <f>18.19+360.67</f>
        <v>378.86</v>
      </c>
      <c r="M78" s="17" t="s">
        <v>314</v>
      </c>
      <c r="N78" s="25"/>
    </row>
    <row r="79" spans="1:14" s="21" customFormat="1" ht="150">
      <c r="A79" s="11" t="s">
        <v>26</v>
      </c>
      <c r="B79" s="12">
        <v>73</v>
      </c>
      <c r="C79" s="12">
        <v>4406195000125</v>
      </c>
      <c r="D79" s="13" t="s">
        <v>117</v>
      </c>
      <c r="E79" s="14" t="s">
        <v>315</v>
      </c>
      <c r="F79" s="15" t="s">
        <v>316</v>
      </c>
      <c r="G79" s="16">
        <v>45707</v>
      </c>
      <c r="H79" s="17" t="s">
        <v>317</v>
      </c>
      <c r="I79" s="18">
        <v>105.72</v>
      </c>
      <c r="J79" s="19">
        <v>45707</v>
      </c>
      <c r="K79" s="13" t="s">
        <v>25</v>
      </c>
      <c r="L79" s="20">
        <f>5.07+100.65</f>
        <v>105.72</v>
      </c>
      <c r="M79" s="17" t="s">
        <v>314</v>
      </c>
      <c r="N79" s="25"/>
    </row>
    <row r="80" spans="1:14" s="21" customFormat="1" ht="150">
      <c r="A80" s="11" t="s">
        <v>26</v>
      </c>
      <c r="B80" s="12">
        <v>74</v>
      </c>
      <c r="C80" s="12">
        <v>4406195000125</v>
      </c>
      <c r="D80" s="13" t="s">
        <v>117</v>
      </c>
      <c r="E80" s="14" t="s">
        <v>318</v>
      </c>
      <c r="F80" s="15" t="s">
        <v>319</v>
      </c>
      <c r="G80" s="16">
        <v>45707</v>
      </c>
      <c r="H80" s="17" t="s">
        <v>320</v>
      </c>
      <c r="I80" s="18">
        <v>105.72</v>
      </c>
      <c r="J80" s="19">
        <v>45707</v>
      </c>
      <c r="K80" s="13" t="s">
        <v>25</v>
      </c>
      <c r="L80" s="20">
        <f>5.07+100.65</f>
        <v>105.72</v>
      </c>
      <c r="M80" s="17" t="s">
        <v>314</v>
      </c>
      <c r="N80" s="25"/>
    </row>
    <row r="81" spans="1:14" s="21" customFormat="1" ht="150">
      <c r="A81" s="11" t="s">
        <v>26</v>
      </c>
      <c r="B81" s="12">
        <v>75</v>
      </c>
      <c r="C81" s="12">
        <v>4406195000125</v>
      </c>
      <c r="D81" s="13" t="s">
        <v>321</v>
      </c>
      <c r="E81" s="14" t="s">
        <v>322</v>
      </c>
      <c r="F81" s="15" t="s">
        <v>323</v>
      </c>
      <c r="G81" s="16">
        <v>45707</v>
      </c>
      <c r="H81" s="17" t="s">
        <v>324</v>
      </c>
      <c r="I81" s="18">
        <v>319.5</v>
      </c>
      <c r="J81" s="19">
        <v>45707</v>
      </c>
      <c r="K81" s="13" t="s">
        <v>25</v>
      </c>
      <c r="L81" s="20">
        <f>15.34+304.16</f>
        <v>319.5</v>
      </c>
      <c r="M81" s="17" t="s">
        <v>314</v>
      </c>
      <c r="N81" s="25"/>
    </row>
    <row r="82" spans="1:14" s="21" customFormat="1" ht="150">
      <c r="A82" s="11" t="s">
        <v>26</v>
      </c>
      <c r="B82" s="12">
        <v>76</v>
      </c>
      <c r="C82" s="12">
        <v>4406195000125</v>
      </c>
      <c r="D82" s="13" t="s">
        <v>117</v>
      </c>
      <c r="E82" s="14" t="s">
        <v>325</v>
      </c>
      <c r="F82" s="15" t="s">
        <v>326</v>
      </c>
      <c r="G82" s="16">
        <v>45707</v>
      </c>
      <c r="H82" s="17" t="s">
        <v>327</v>
      </c>
      <c r="I82" s="18">
        <v>200.75</v>
      </c>
      <c r="J82" s="19">
        <v>45707</v>
      </c>
      <c r="K82" s="13" t="s">
        <v>25</v>
      </c>
      <c r="L82" s="20">
        <f>9.64+191.11</f>
        <v>200.75</v>
      </c>
      <c r="M82" s="17" t="s">
        <v>314</v>
      </c>
      <c r="N82" s="25"/>
    </row>
    <row r="83" spans="1:14" s="21" customFormat="1" ht="120">
      <c r="A83" s="11" t="s">
        <v>26</v>
      </c>
      <c r="B83" s="12">
        <v>77</v>
      </c>
      <c r="C83" s="12">
        <v>12039966000111</v>
      </c>
      <c r="D83" s="13" t="s">
        <v>39</v>
      </c>
      <c r="E83" s="14" t="s">
        <v>328</v>
      </c>
      <c r="F83" s="15" t="s">
        <v>329</v>
      </c>
      <c r="G83" s="16">
        <v>45707</v>
      </c>
      <c r="H83" s="17" t="s">
        <v>330</v>
      </c>
      <c r="I83" s="18">
        <v>18883.099999999999</v>
      </c>
      <c r="J83" s="19">
        <v>45707</v>
      </c>
      <c r="K83" s="13" t="s">
        <v>25</v>
      </c>
      <c r="L83" s="20">
        <v>18883.099999999999</v>
      </c>
      <c r="M83" s="17" t="s">
        <v>331</v>
      </c>
      <c r="N83" s="25"/>
    </row>
    <row r="84" spans="1:14" s="21" customFormat="1" ht="120">
      <c r="A84" s="11" t="s">
        <v>26</v>
      </c>
      <c r="B84" s="12">
        <v>78</v>
      </c>
      <c r="C84" s="12">
        <v>12039966000111</v>
      </c>
      <c r="D84" s="13" t="s">
        <v>39</v>
      </c>
      <c r="E84" s="14" t="s">
        <v>332</v>
      </c>
      <c r="F84" s="15" t="s">
        <v>329</v>
      </c>
      <c r="G84" s="16">
        <v>45707</v>
      </c>
      <c r="H84" s="17" t="s">
        <v>333</v>
      </c>
      <c r="I84" s="18">
        <v>5670.36</v>
      </c>
      <c r="J84" s="19">
        <v>45707</v>
      </c>
      <c r="K84" s="13" t="s">
        <v>25</v>
      </c>
      <c r="L84" s="20">
        <v>5670.36</v>
      </c>
      <c r="M84" s="17" t="s">
        <v>331</v>
      </c>
      <c r="N84" s="25"/>
    </row>
    <row r="85" spans="1:14" ht="135">
      <c r="A85" s="11" t="s">
        <v>26</v>
      </c>
      <c r="B85" s="12">
        <v>79</v>
      </c>
      <c r="C85" s="12">
        <v>2037069000115</v>
      </c>
      <c r="D85" s="13" t="s">
        <v>32</v>
      </c>
      <c r="E85" s="14" t="s">
        <v>334</v>
      </c>
      <c r="F85" s="15" t="s">
        <v>335</v>
      </c>
      <c r="G85" s="16">
        <v>45708</v>
      </c>
      <c r="H85" s="17" t="s">
        <v>336</v>
      </c>
      <c r="I85" s="18">
        <v>20000</v>
      </c>
      <c r="J85" s="19">
        <v>45709</v>
      </c>
      <c r="K85" s="13" t="s">
        <v>25</v>
      </c>
      <c r="L85" s="20">
        <v>20000</v>
      </c>
      <c r="M85" s="17" t="s">
        <v>337</v>
      </c>
    </row>
    <row r="86" spans="1:14" ht="135">
      <c r="A86" s="11" t="s">
        <v>26</v>
      </c>
      <c r="B86" s="12">
        <v>80</v>
      </c>
      <c r="C86" s="12">
        <v>2037069000115</v>
      </c>
      <c r="D86" s="13" t="s">
        <v>32</v>
      </c>
      <c r="E86" s="14" t="s">
        <v>338</v>
      </c>
      <c r="F86" s="15" t="s">
        <v>335</v>
      </c>
      <c r="G86" s="16">
        <v>45708</v>
      </c>
      <c r="H86" s="17" t="s">
        <v>339</v>
      </c>
      <c r="I86" s="18">
        <v>43842.97</v>
      </c>
      <c r="J86" s="19">
        <v>45709</v>
      </c>
      <c r="K86" s="13" t="s">
        <v>25</v>
      </c>
      <c r="L86" s="20">
        <f>766.12+3192.15+32861.97</f>
        <v>36820.239999999998</v>
      </c>
      <c r="M86" s="17" t="s">
        <v>337</v>
      </c>
    </row>
    <row r="87" spans="1:14" ht="150" customHeight="1">
      <c r="A87" s="11" t="s">
        <v>26</v>
      </c>
      <c r="B87" s="12">
        <v>81</v>
      </c>
      <c r="C87" s="12">
        <v>22865751000103</v>
      </c>
      <c r="D87" s="13" t="s">
        <v>340</v>
      </c>
      <c r="E87" s="14" t="s">
        <v>341</v>
      </c>
      <c r="F87" s="15" t="s">
        <v>342</v>
      </c>
      <c r="G87" s="16">
        <v>45709</v>
      </c>
      <c r="H87" s="17" t="s">
        <v>343</v>
      </c>
      <c r="I87" s="18">
        <v>5858.1</v>
      </c>
      <c r="J87" s="19">
        <v>45709</v>
      </c>
      <c r="K87" s="13" t="s">
        <v>25</v>
      </c>
      <c r="L87" s="20">
        <v>5858.1</v>
      </c>
      <c r="M87" s="17" t="s">
        <v>344</v>
      </c>
    </row>
    <row r="88" spans="1:14" ht="153" customHeight="1">
      <c r="A88" s="11" t="s">
        <v>26</v>
      </c>
      <c r="B88" s="12">
        <v>82</v>
      </c>
      <c r="C88" s="12">
        <v>22865751000103</v>
      </c>
      <c r="D88" s="13" t="s">
        <v>340</v>
      </c>
      <c r="E88" s="14" t="s">
        <v>345</v>
      </c>
      <c r="F88" s="15" t="s">
        <v>342</v>
      </c>
      <c r="G88" s="16">
        <v>45709</v>
      </c>
      <c r="H88" s="17" t="s">
        <v>346</v>
      </c>
      <c r="I88" s="18">
        <v>400.85</v>
      </c>
      <c r="J88" s="19">
        <v>45709</v>
      </c>
      <c r="K88" s="13" t="s">
        <v>25</v>
      </c>
      <c r="L88" s="20">
        <v>400.85</v>
      </c>
      <c r="M88" s="17" t="s">
        <v>344</v>
      </c>
    </row>
    <row r="89" spans="1:14" ht="120">
      <c r="A89" s="11" t="s">
        <v>26</v>
      </c>
      <c r="B89" s="12">
        <v>83</v>
      </c>
      <c r="C89" s="12">
        <v>84544469000181</v>
      </c>
      <c r="D89" s="13" t="s">
        <v>251</v>
      </c>
      <c r="E89" s="14" t="s">
        <v>347</v>
      </c>
      <c r="F89" s="15" t="s">
        <v>348</v>
      </c>
      <c r="G89" s="16">
        <v>45709</v>
      </c>
      <c r="H89" s="17" t="s">
        <v>349</v>
      </c>
      <c r="I89" s="18">
        <v>2196.3200000000002</v>
      </c>
      <c r="J89" s="19">
        <v>45709</v>
      </c>
      <c r="K89" s="13" t="s">
        <v>25</v>
      </c>
      <c r="L89" s="20">
        <f>109.82+2060.14+26.36</f>
        <v>2196.3200000000002</v>
      </c>
      <c r="M89" s="17" t="s">
        <v>350</v>
      </c>
    </row>
    <row r="90" spans="1:14" ht="135">
      <c r="A90" s="11" t="s">
        <v>26</v>
      </c>
      <c r="B90" s="12">
        <v>84</v>
      </c>
      <c r="C90" s="12">
        <v>84544469000181</v>
      </c>
      <c r="D90" s="13" t="s">
        <v>251</v>
      </c>
      <c r="E90" s="14" t="s">
        <v>351</v>
      </c>
      <c r="F90" s="15" t="s">
        <v>352</v>
      </c>
      <c r="G90" s="16">
        <v>45709</v>
      </c>
      <c r="H90" s="17" t="s">
        <v>353</v>
      </c>
      <c r="I90" s="18">
        <v>3795.9</v>
      </c>
      <c r="J90" s="19">
        <v>45709</v>
      </c>
      <c r="K90" s="13" t="s">
        <v>25</v>
      </c>
      <c r="L90" s="20">
        <f>45.55+189.8+3560.55</f>
        <v>3795.9</v>
      </c>
      <c r="M90" s="17" t="s">
        <v>354</v>
      </c>
    </row>
    <row r="91" spans="1:14" ht="165">
      <c r="A91" s="11" t="s">
        <v>26</v>
      </c>
      <c r="B91" s="12">
        <v>85</v>
      </c>
      <c r="C91" s="12">
        <v>2341467000120</v>
      </c>
      <c r="D91" s="13" t="s">
        <v>355</v>
      </c>
      <c r="E91" s="14" t="s">
        <v>356</v>
      </c>
      <c r="F91" s="15" t="s">
        <v>357</v>
      </c>
      <c r="G91" s="16">
        <v>45709</v>
      </c>
      <c r="H91" s="17" t="s">
        <v>358</v>
      </c>
      <c r="I91" s="18">
        <v>87136.47</v>
      </c>
      <c r="J91" s="19">
        <v>45709</v>
      </c>
      <c r="K91" s="13" t="s">
        <v>25</v>
      </c>
      <c r="L91" s="20">
        <f>1838.56+85297.91</f>
        <v>87136.47</v>
      </c>
      <c r="M91" s="17" t="s">
        <v>359</v>
      </c>
    </row>
    <row r="92" spans="1:14" ht="210">
      <c r="A92" s="11" t="s">
        <v>26</v>
      </c>
      <c r="B92" s="12">
        <v>86</v>
      </c>
      <c r="C92" s="12">
        <v>8804362000147</v>
      </c>
      <c r="D92" s="13" t="s">
        <v>214</v>
      </c>
      <c r="E92" s="14" t="s">
        <v>360</v>
      </c>
      <c r="F92" s="15" t="s">
        <v>361</v>
      </c>
      <c r="G92" s="16">
        <v>45713</v>
      </c>
      <c r="H92" s="17" t="s">
        <v>362</v>
      </c>
      <c r="I92" s="18">
        <v>13728.03</v>
      </c>
      <c r="J92" s="19">
        <v>45715</v>
      </c>
      <c r="K92" s="13" t="s">
        <v>25</v>
      </c>
      <c r="L92" s="20">
        <f>658.95+13069.08</f>
        <v>13728.03</v>
      </c>
      <c r="M92" s="17" t="s">
        <v>363</v>
      </c>
      <c r="N92" s="27"/>
    </row>
    <row r="93" spans="1:14" ht="120">
      <c r="A93" s="11" t="s">
        <v>26</v>
      </c>
      <c r="B93" s="12">
        <v>87</v>
      </c>
      <c r="C93" s="12">
        <v>12891300000197</v>
      </c>
      <c r="D93" s="13" t="s">
        <v>27</v>
      </c>
      <c r="E93" s="14" t="s">
        <v>364</v>
      </c>
      <c r="F93" s="15" t="s">
        <v>365</v>
      </c>
      <c r="G93" s="16">
        <v>45713</v>
      </c>
      <c r="H93" s="17" t="s">
        <v>366</v>
      </c>
      <c r="I93" s="18">
        <v>310714.11</v>
      </c>
      <c r="J93" s="19">
        <v>45715</v>
      </c>
      <c r="K93" s="13" t="s">
        <v>25</v>
      </c>
      <c r="L93" s="20">
        <f>3728.57+15535.71+263938.29</f>
        <v>283202.56999999995</v>
      </c>
      <c r="M93" s="17" t="s">
        <v>367</v>
      </c>
      <c r="N93" s="27"/>
    </row>
    <row r="94" spans="1:14" ht="150">
      <c r="A94" s="11" t="s">
        <v>26</v>
      </c>
      <c r="B94" s="12">
        <v>88</v>
      </c>
      <c r="C94" s="12">
        <v>2341467000120</v>
      </c>
      <c r="D94" s="13" t="s">
        <v>16</v>
      </c>
      <c r="E94" s="14" t="s">
        <v>368</v>
      </c>
      <c r="F94" s="15" t="s">
        <v>369</v>
      </c>
      <c r="G94" s="16">
        <v>45713</v>
      </c>
      <c r="H94" s="17" t="s">
        <v>370</v>
      </c>
      <c r="I94" s="18">
        <v>50432.55</v>
      </c>
      <c r="J94" s="19">
        <v>45715</v>
      </c>
      <c r="K94" s="13" t="s">
        <v>25</v>
      </c>
      <c r="L94" s="20">
        <f>604.83+49827.72</f>
        <v>50432.55</v>
      </c>
      <c r="M94" s="17" t="s">
        <v>371</v>
      </c>
      <c r="N94" s="27"/>
    </row>
    <row r="95" spans="1:14" ht="180">
      <c r="A95" s="11" t="s">
        <v>26</v>
      </c>
      <c r="B95" s="12">
        <v>89</v>
      </c>
      <c r="C95" s="12">
        <v>28101366000176</v>
      </c>
      <c r="D95" s="13" t="s">
        <v>372</v>
      </c>
      <c r="E95" s="14" t="s">
        <v>373</v>
      </c>
      <c r="F95" s="15" t="s">
        <v>374</v>
      </c>
      <c r="G95" s="16">
        <v>45713</v>
      </c>
      <c r="H95" s="17" t="s">
        <v>375</v>
      </c>
      <c r="I95" s="18">
        <v>3000</v>
      </c>
      <c r="J95" s="19">
        <v>45715</v>
      </c>
      <c r="K95" s="13" t="s">
        <v>25</v>
      </c>
      <c r="L95" s="20">
        <f>125.4+2874.6</f>
        <v>3000</v>
      </c>
      <c r="M95" s="17" t="s">
        <v>376</v>
      </c>
      <c r="N95" s="27"/>
    </row>
    <row r="96" spans="1:14" ht="150">
      <c r="A96" s="11" t="s">
        <v>26</v>
      </c>
      <c r="B96" s="12">
        <v>90</v>
      </c>
      <c r="C96" s="12">
        <v>25125064000140</v>
      </c>
      <c r="D96" s="13" t="s">
        <v>148</v>
      </c>
      <c r="E96" s="14" t="s">
        <v>377</v>
      </c>
      <c r="F96" s="15" t="s">
        <v>378</v>
      </c>
      <c r="G96" s="16">
        <v>45714</v>
      </c>
      <c r="H96" s="17" t="s">
        <v>379</v>
      </c>
      <c r="I96" s="18">
        <v>5497.42</v>
      </c>
      <c r="J96" s="19">
        <v>45715</v>
      </c>
      <c r="K96" s="13" t="s">
        <v>25</v>
      </c>
      <c r="L96" s="20">
        <f>263.88+5233.54</f>
        <v>5497.42</v>
      </c>
      <c r="M96" s="17" t="s">
        <v>380</v>
      </c>
      <c r="N96" s="27"/>
    </row>
    <row r="97" spans="1:14" ht="150">
      <c r="A97" s="11" t="s">
        <v>26</v>
      </c>
      <c r="B97" s="12">
        <v>91</v>
      </c>
      <c r="C97" s="12">
        <v>25125064000140</v>
      </c>
      <c r="D97" s="13" t="s">
        <v>148</v>
      </c>
      <c r="E97" s="14" t="s">
        <v>381</v>
      </c>
      <c r="F97" s="15" t="s">
        <v>382</v>
      </c>
      <c r="G97" s="16">
        <v>45714</v>
      </c>
      <c r="H97" s="17" t="s">
        <v>383</v>
      </c>
      <c r="I97" s="18">
        <v>6227.55</v>
      </c>
      <c r="J97" s="19">
        <v>45715</v>
      </c>
      <c r="K97" s="13" t="s">
        <v>25</v>
      </c>
      <c r="L97" s="20">
        <f>298.92</f>
        <v>298.92</v>
      </c>
      <c r="M97" s="17" t="s">
        <v>380</v>
      </c>
      <c r="N97" s="27"/>
    </row>
    <row r="98" spans="1:14" ht="210">
      <c r="A98" s="11" t="s">
        <v>26</v>
      </c>
      <c r="B98" s="12">
        <v>92</v>
      </c>
      <c r="C98" s="12">
        <v>8804362000147</v>
      </c>
      <c r="D98" s="13" t="s">
        <v>214</v>
      </c>
      <c r="E98" s="14" t="s">
        <v>384</v>
      </c>
      <c r="F98" s="15" t="s">
        <v>385</v>
      </c>
      <c r="G98" s="16">
        <v>45714</v>
      </c>
      <c r="H98" s="17" t="s">
        <v>386</v>
      </c>
      <c r="I98" s="18">
        <v>3850</v>
      </c>
      <c r="J98" s="19">
        <v>45715</v>
      </c>
      <c r="K98" s="13" t="s">
        <v>25</v>
      </c>
      <c r="L98" s="20">
        <f>184.8+3665.2</f>
        <v>3850</v>
      </c>
      <c r="M98" s="17" t="s">
        <v>387</v>
      </c>
      <c r="N98" s="27"/>
    </row>
    <row r="99" spans="1:14" ht="210">
      <c r="A99" s="11" t="s">
        <v>26</v>
      </c>
      <c r="B99" s="12">
        <v>93</v>
      </c>
      <c r="C99" s="12">
        <v>8804362000147</v>
      </c>
      <c r="D99" s="13" t="s">
        <v>214</v>
      </c>
      <c r="E99" s="14" t="s">
        <v>388</v>
      </c>
      <c r="F99" s="15" t="s">
        <v>389</v>
      </c>
      <c r="G99" s="16">
        <v>45714</v>
      </c>
      <c r="H99" s="17" t="s">
        <v>390</v>
      </c>
      <c r="I99" s="18">
        <v>70315</v>
      </c>
      <c r="J99" s="19">
        <v>45715</v>
      </c>
      <c r="K99" s="13" t="s">
        <v>25</v>
      </c>
      <c r="L99" s="20">
        <f>3375.12+66939.88</f>
        <v>70315</v>
      </c>
      <c r="M99" s="17" t="s">
        <v>387</v>
      </c>
      <c r="N99" s="27" t="s">
        <v>391</v>
      </c>
    </row>
    <row r="100" spans="1:14" ht="135">
      <c r="A100" s="11" t="s">
        <v>26</v>
      </c>
      <c r="B100" s="12">
        <v>94</v>
      </c>
      <c r="C100" s="12">
        <v>604122000197</v>
      </c>
      <c r="D100" s="13" t="s">
        <v>139</v>
      </c>
      <c r="E100" s="14" t="s">
        <v>392</v>
      </c>
      <c r="F100" s="15" t="s">
        <v>393</v>
      </c>
      <c r="G100" s="16">
        <v>45714</v>
      </c>
      <c r="H100" s="17" t="s">
        <v>394</v>
      </c>
      <c r="I100" s="18">
        <v>413977.35</v>
      </c>
      <c r="J100" s="19">
        <v>45715</v>
      </c>
      <c r="K100" s="13" t="s">
        <v>25</v>
      </c>
      <c r="L100" s="20">
        <v>413977.35</v>
      </c>
      <c r="M100" s="17" t="s">
        <v>395</v>
      </c>
      <c r="N100" s="27"/>
    </row>
    <row r="101" spans="1:14" ht="120">
      <c r="A101" s="11" t="s">
        <v>26</v>
      </c>
      <c r="B101" s="12">
        <v>95</v>
      </c>
      <c r="C101" s="12">
        <v>1134191000732</v>
      </c>
      <c r="D101" s="13" t="s">
        <v>84</v>
      </c>
      <c r="E101" s="14" t="s">
        <v>396</v>
      </c>
      <c r="F101" s="15" t="s">
        <v>397</v>
      </c>
      <c r="G101" s="16">
        <v>45714</v>
      </c>
      <c r="H101" s="17" t="s">
        <v>398</v>
      </c>
      <c r="I101" s="18">
        <v>2916</v>
      </c>
      <c r="J101" s="19">
        <v>45715</v>
      </c>
      <c r="K101" s="13" t="s">
        <v>25</v>
      </c>
      <c r="L101" s="20">
        <f>139.97+2776.03</f>
        <v>2916</v>
      </c>
      <c r="M101" s="17" t="s">
        <v>399</v>
      </c>
      <c r="N101" s="27"/>
    </row>
    <row r="102" spans="1:14" ht="120">
      <c r="A102" s="11" t="s">
        <v>26</v>
      </c>
      <c r="B102" s="12">
        <v>96</v>
      </c>
      <c r="C102" s="12">
        <v>1134191000732</v>
      </c>
      <c r="D102" s="13" t="s">
        <v>84</v>
      </c>
      <c r="E102" s="14" t="s">
        <v>400</v>
      </c>
      <c r="F102" s="15" t="s">
        <v>401</v>
      </c>
      <c r="G102" s="16">
        <v>45714</v>
      </c>
      <c r="H102" s="17" t="s">
        <v>402</v>
      </c>
      <c r="I102" s="18">
        <v>55208</v>
      </c>
      <c r="J102" s="19">
        <v>45715</v>
      </c>
      <c r="K102" s="13" t="s">
        <v>25</v>
      </c>
      <c r="L102" s="20">
        <f>2649.98+52558.02</f>
        <v>55208</v>
      </c>
      <c r="M102" s="17" t="s">
        <v>399</v>
      </c>
      <c r="N102" s="27"/>
    </row>
    <row r="103" spans="1:14" ht="105">
      <c r="A103" s="11" t="s">
        <v>26</v>
      </c>
      <c r="B103" s="12">
        <v>97</v>
      </c>
      <c r="C103" s="12">
        <v>4407920000180</v>
      </c>
      <c r="D103" s="13" t="s">
        <v>107</v>
      </c>
      <c r="E103" s="14" t="s">
        <v>403</v>
      </c>
      <c r="F103" s="15" t="s">
        <v>404</v>
      </c>
      <c r="G103" s="16">
        <v>45714</v>
      </c>
      <c r="H103" s="17" t="s">
        <v>405</v>
      </c>
      <c r="I103" s="18">
        <v>5381.74</v>
      </c>
      <c r="J103" s="19">
        <v>45715</v>
      </c>
      <c r="K103" s="13" t="s">
        <v>25</v>
      </c>
      <c r="L103" s="20">
        <f>1541.58+3840.16</f>
        <v>5381.74</v>
      </c>
      <c r="M103" s="17" t="s">
        <v>406</v>
      </c>
      <c r="N103" s="27"/>
    </row>
    <row r="104" spans="1:14" ht="105">
      <c r="A104" s="11" t="s">
        <v>26</v>
      </c>
      <c r="B104" s="12">
        <v>98</v>
      </c>
      <c r="C104" s="12">
        <v>4407920000180</v>
      </c>
      <c r="D104" s="13" t="s">
        <v>107</v>
      </c>
      <c r="E104" s="14" t="s">
        <v>407</v>
      </c>
      <c r="F104" s="15" t="s">
        <v>404</v>
      </c>
      <c r="G104" s="16">
        <v>45714</v>
      </c>
      <c r="H104" s="17" t="s">
        <v>408</v>
      </c>
      <c r="I104" s="18">
        <v>25449.93</v>
      </c>
      <c r="J104" s="19">
        <v>45715</v>
      </c>
      <c r="K104" s="13" t="s">
        <v>25</v>
      </c>
      <c r="L104" s="20">
        <v>25449.93</v>
      </c>
      <c r="M104" s="17" t="s">
        <v>406</v>
      </c>
      <c r="N104" s="27"/>
    </row>
    <row r="105" spans="1:14" ht="135">
      <c r="A105" s="11" t="s">
        <v>26</v>
      </c>
      <c r="B105" s="12">
        <v>99</v>
      </c>
      <c r="C105" s="24">
        <v>40334990000119</v>
      </c>
      <c r="D105" s="13" t="s">
        <v>409</v>
      </c>
      <c r="E105" s="14" t="s">
        <v>410</v>
      </c>
      <c r="F105" s="15" t="s">
        <v>411</v>
      </c>
      <c r="G105" s="16">
        <v>45716</v>
      </c>
      <c r="H105" s="17" t="s">
        <v>412</v>
      </c>
      <c r="I105" s="18">
        <v>4000</v>
      </c>
      <c r="J105" s="19">
        <v>45716</v>
      </c>
      <c r="K105" s="13" t="s">
        <v>25</v>
      </c>
      <c r="L105" s="20">
        <v>4000</v>
      </c>
      <c r="M105" s="17" t="s">
        <v>413</v>
      </c>
    </row>
    <row r="106" spans="1:14" ht="165">
      <c r="A106" s="11" t="s">
        <v>26</v>
      </c>
      <c r="B106" s="12">
        <v>100</v>
      </c>
      <c r="C106" s="12">
        <v>4320180000140</v>
      </c>
      <c r="D106" s="13" t="s">
        <v>102</v>
      </c>
      <c r="E106" s="14" t="s">
        <v>414</v>
      </c>
      <c r="F106" s="15" t="s">
        <v>415</v>
      </c>
      <c r="G106" s="16">
        <v>45716</v>
      </c>
      <c r="H106" s="17" t="s">
        <v>416</v>
      </c>
      <c r="I106" s="18">
        <v>127</v>
      </c>
      <c r="J106" s="19">
        <v>45716</v>
      </c>
      <c r="K106" s="13" t="s">
        <v>25</v>
      </c>
      <c r="L106" s="20">
        <v>127</v>
      </c>
      <c r="M106" s="17" t="s">
        <v>417</v>
      </c>
    </row>
    <row r="107" spans="1:14" ht="135">
      <c r="A107" s="11" t="s">
        <v>26</v>
      </c>
      <c r="B107" s="12">
        <v>101</v>
      </c>
      <c r="C107" s="12">
        <v>2724428000102</v>
      </c>
      <c r="D107" s="13" t="s">
        <v>418</v>
      </c>
      <c r="E107" s="28" t="s">
        <v>419</v>
      </c>
      <c r="F107" s="15" t="s">
        <v>420</v>
      </c>
      <c r="G107" s="16">
        <v>45716</v>
      </c>
      <c r="H107" s="17" t="s">
        <v>421</v>
      </c>
      <c r="I107" s="18">
        <v>38.31</v>
      </c>
      <c r="J107" s="19">
        <v>45716</v>
      </c>
      <c r="K107" s="13" t="s">
        <v>25</v>
      </c>
      <c r="L107" s="20">
        <v>38.31</v>
      </c>
      <c r="M107" s="17" t="s">
        <v>422</v>
      </c>
    </row>
    <row r="108" spans="1:14" ht="135">
      <c r="A108" s="11" t="s">
        <v>26</v>
      </c>
      <c r="B108" s="12">
        <v>102</v>
      </c>
      <c r="C108" s="12">
        <v>2724428000102</v>
      </c>
      <c r="D108" s="13" t="s">
        <v>418</v>
      </c>
      <c r="E108" s="28" t="s">
        <v>423</v>
      </c>
      <c r="F108" s="15" t="s">
        <v>424</v>
      </c>
      <c r="G108" s="16">
        <v>45716</v>
      </c>
      <c r="H108" s="17" t="s">
        <v>425</v>
      </c>
      <c r="I108" s="18">
        <v>40.659999999999997</v>
      </c>
      <c r="J108" s="19">
        <v>45716</v>
      </c>
      <c r="K108" s="13" t="s">
        <v>25</v>
      </c>
      <c r="L108" s="20">
        <v>40.659999999999997</v>
      </c>
      <c r="M108" s="17" t="s">
        <v>422</v>
      </c>
    </row>
    <row r="109" spans="1:14" ht="135">
      <c r="A109" s="11" t="s">
        <v>26</v>
      </c>
      <c r="B109" s="12">
        <v>103</v>
      </c>
      <c r="C109" s="12">
        <v>2724428000102</v>
      </c>
      <c r="D109" s="13" t="s">
        <v>418</v>
      </c>
      <c r="E109" s="28" t="s">
        <v>426</v>
      </c>
      <c r="F109" s="15" t="s">
        <v>427</v>
      </c>
      <c r="G109" s="16">
        <v>45716</v>
      </c>
      <c r="H109" s="17" t="s">
        <v>428</v>
      </c>
      <c r="I109" s="18">
        <v>38.31</v>
      </c>
      <c r="J109" s="19">
        <v>45716</v>
      </c>
      <c r="K109" s="13" t="s">
        <v>25</v>
      </c>
      <c r="L109" s="20">
        <v>38.31</v>
      </c>
      <c r="M109" s="17" t="s">
        <v>422</v>
      </c>
    </row>
    <row r="110" spans="1:14" ht="135">
      <c r="A110" s="11" t="s">
        <v>26</v>
      </c>
      <c r="B110" s="12">
        <v>104</v>
      </c>
      <c r="C110" s="12">
        <v>2724428000102</v>
      </c>
      <c r="D110" s="13" t="s">
        <v>418</v>
      </c>
      <c r="E110" s="28" t="s">
        <v>429</v>
      </c>
      <c r="F110" s="15" t="s">
        <v>430</v>
      </c>
      <c r="G110" s="16">
        <v>45716</v>
      </c>
      <c r="H110" s="17" t="s">
        <v>431</v>
      </c>
      <c r="I110" s="18">
        <v>38.31</v>
      </c>
      <c r="J110" s="19">
        <v>45716</v>
      </c>
      <c r="K110" s="13" t="s">
        <v>25</v>
      </c>
      <c r="L110" s="20">
        <v>38.31</v>
      </c>
      <c r="M110" s="17" t="s">
        <v>422</v>
      </c>
    </row>
    <row r="111" spans="1:14" ht="135">
      <c r="A111" s="11" t="s">
        <v>26</v>
      </c>
      <c r="B111" s="12">
        <v>105</v>
      </c>
      <c r="C111" s="12">
        <v>2724428000102</v>
      </c>
      <c r="D111" s="13" t="s">
        <v>418</v>
      </c>
      <c r="E111" s="28" t="s">
        <v>432</v>
      </c>
      <c r="F111" s="15" t="s">
        <v>433</v>
      </c>
      <c r="G111" s="16">
        <v>45716</v>
      </c>
      <c r="H111" s="17" t="s">
        <v>434</v>
      </c>
      <c r="I111" s="18">
        <v>38.31</v>
      </c>
      <c r="J111" s="19">
        <v>45716</v>
      </c>
      <c r="K111" s="13" t="s">
        <v>25</v>
      </c>
      <c r="L111" s="20">
        <v>38.31</v>
      </c>
      <c r="M111" s="17" t="s">
        <v>422</v>
      </c>
    </row>
    <row r="112" spans="1:14" ht="105">
      <c r="A112" s="11" t="s">
        <v>26</v>
      </c>
      <c r="B112" s="12">
        <v>106</v>
      </c>
      <c r="C112" s="12">
        <v>4197166000109</v>
      </c>
      <c r="D112" s="13" t="s">
        <v>435</v>
      </c>
      <c r="E112" s="28" t="s">
        <v>436</v>
      </c>
      <c r="F112" s="15" t="s">
        <v>437</v>
      </c>
      <c r="G112" s="16">
        <v>45716</v>
      </c>
      <c r="H112" s="17" t="s">
        <v>438</v>
      </c>
      <c r="I112" s="18">
        <v>101.7</v>
      </c>
      <c r="J112" s="19" t="s">
        <v>25</v>
      </c>
      <c r="K112" s="13" t="s">
        <v>439</v>
      </c>
      <c r="L112" s="13" t="s">
        <v>25</v>
      </c>
      <c r="M112" s="17" t="s">
        <v>440</v>
      </c>
    </row>
    <row r="113" spans="1:13" ht="105">
      <c r="A113" s="11" t="s">
        <v>26</v>
      </c>
      <c r="B113" s="12">
        <v>107</v>
      </c>
      <c r="C113" s="12">
        <v>4197166000109</v>
      </c>
      <c r="D113" s="13" t="s">
        <v>435</v>
      </c>
      <c r="E113" s="28" t="s">
        <v>441</v>
      </c>
      <c r="F113" s="15" t="s">
        <v>442</v>
      </c>
      <c r="G113" s="16">
        <v>45716</v>
      </c>
      <c r="H113" s="17" t="s">
        <v>443</v>
      </c>
      <c r="I113" s="18">
        <v>107.42</v>
      </c>
      <c r="J113" s="19" t="s">
        <v>25</v>
      </c>
      <c r="K113" s="13" t="s">
        <v>439</v>
      </c>
      <c r="L113" s="13" t="s">
        <v>25</v>
      </c>
      <c r="M113" s="17" t="s">
        <v>440</v>
      </c>
    </row>
    <row r="114" spans="1:13" ht="105">
      <c r="A114" s="11" t="s">
        <v>26</v>
      </c>
      <c r="B114" s="12">
        <v>108</v>
      </c>
      <c r="C114" s="12">
        <v>4197166000109</v>
      </c>
      <c r="D114" s="13" t="s">
        <v>435</v>
      </c>
      <c r="E114" s="28" t="s">
        <v>444</v>
      </c>
      <c r="F114" s="15" t="s">
        <v>445</v>
      </c>
      <c r="G114" s="16">
        <v>45716</v>
      </c>
      <c r="H114" s="17" t="s">
        <v>446</v>
      </c>
      <c r="I114" s="18">
        <v>101.7</v>
      </c>
      <c r="J114" s="19" t="s">
        <v>25</v>
      </c>
      <c r="K114" s="13" t="s">
        <v>439</v>
      </c>
      <c r="L114" s="13" t="s">
        <v>25</v>
      </c>
      <c r="M114" s="17" t="s">
        <v>440</v>
      </c>
    </row>
    <row r="115" spans="1:13" ht="105">
      <c r="A115" s="11" t="s">
        <v>26</v>
      </c>
      <c r="B115" s="12">
        <v>109</v>
      </c>
      <c r="C115" s="12">
        <v>4197166000109</v>
      </c>
      <c r="D115" s="13" t="s">
        <v>435</v>
      </c>
      <c r="E115" s="28" t="s">
        <v>447</v>
      </c>
      <c r="F115" s="15" t="s">
        <v>448</v>
      </c>
      <c r="G115" s="16">
        <v>45716</v>
      </c>
      <c r="H115" s="17" t="s">
        <v>449</v>
      </c>
      <c r="I115" s="18">
        <v>101.7</v>
      </c>
      <c r="J115" s="19" t="s">
        <v>25</v>
      </c>
      <c r="K115" s="13" t="s">
        <v>439</v>
      </c>
      <c r="L115" s="13" t="s">
        <v>25</v>
      </c>
      <c r="M115" s="17" t="s">
        <v>440</v>
      </c>
    </row>
    <row r="116" spans="1:13" ht="105">
      <c r="A116" s="11" t="s">
        <v>26</v>
      </c>
      <c r="B116" s="12">
        <v>110</v>
      </c>
      <c r="C116" s="12">
        <v>4197166000109</v>
      </c>
      <c r="D116" s="13" t="s">
        <v>435</v>
      </c>
      <c r="E116" s="28" t="s">
        <v>450</v>
      </c>
      <c r="F116" s="15" t="s">
        <v>451</v>
      </c>
      <c r="G116" s="16">
        <v>45716</v>
      </c>
      <c r="H116" s="17" t="s">
        <v>452</v>
      </c>
      <c r="I116" s="18">
        <v>101.7</v>
      </c>
      <c r="J116" s="19" t="s">
        <v>25</v>
      </c>
      <c r="K116" s="13" t="s">
        <v>439</v>
      </c>
      <c r="L116" s="13" t="s">
        <v>25</v>
      </c>
      <c r="M116" s="17" t="s">
        <v>440</v>
      </c>
    </row>
    <row r="117" spans="1:13" ht="15" customHeight="1">
      <c r="A117" s="29" t="s">
        <v>453</v>
      </c>
      <c r="B117" s="29"/>
      <c r="C117" s="29"/>
      <c r="D117" s="4"/>
      <c r="K117" s="30"/>
    </row>
    <row r="118" spans="1:13" ht="15" customHeight="1">
      <c r="A118" s="31" t="str">
        <f>[1]Bens!A46</f>
        <v>Data da última atualização: 07/03/2025</v>
      </c>
      <c r="B118" s="32"/>
      <c r="C118" s="4"/>
      <c r="D118" s="1"/>
    </row>
    <row r="119" spans="1:13" ht="15" customHeight="1">
      <c r="A119" s="33" t="s">
        <v>454</v>
      </c>
      <c r="B119" s="33"/>
      <c r="C119" s="33"/>
      <c r="D119" s="33"/>
    </row>
    <row r="120" spans="1:13" ht="15" customHeight="1">
      <c r="A120" s="33" t="s">
        <v>455</v>
      </c>
      <c r="B120" s="33"/>
      <c r="C120" s="33"/>
      <c r="D120" s="33"/>
    </row>
    <row r="121" spans="1:13" ht="15" customHeight="1">
      <c r="A121" s="34" t="s">
        <v>456</v>
      </c>
      <c r="B121" s="34"/>
      <c r="C121" s="34"/>
      <c r="D121" s="1"/>
    </row>
    <row r="122" spans="1:13" ht="15" customHeight="1"/>
    <row r="123" spans="1:13" ht="15" customHeight="1"/>
    <row r="124" spans="1:13" ht="15" customHeight="1"/>
    <row r="125" spans="1:13" ht="15" customHeight="1"/>
    <row r="126" spans="1:13" ht="15" customHeight="1"/>
    <row r="127" spans="1:13" ht="15" customHeight="1"/>
    <row r="128" spans="1:13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48.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</sheetData>
  <mergeCells count="5">
    <mergeCell ref="A2:M2"/>
    <mergeCell ref="A3:E3"/>
    <mergeCell ref="A5:L5"/>
    <mergeCell ref="A119:D119"/>
    <mergeCell ref="A120:D120"/>
  </mergeCells>
  <conditionalFormatting sqref="C7:C116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72B6F68C-B473-4017-931E-E6547EED3D35}"/>
    <hyperlink ref="F8" r:id="rId2" xr:uid="{921A0B14-EE21-46FE-88C1-3845A681F583}"/>
    <hyperlink ref="E7" r:id="rId3" xr:uid="{993D1550-3C31-4E0A-89C3-5F20487F973E}"/>
    <hyperlink ref="E8" r:id="rId4" xr:uid="{2813AB31-6999-4224-8BC4-E6D98202E488}"/>
    <hyperlink ref="F9" r:id="rId5" xr:uid="{5CE3DB8B-94E4-4859-8FB9-F2733C574B87}"/>
    <hyperlink ref="F10" r:id="rId6" xr:uid="{7AC5DA22-6421-40F1-B2D4-1ED84BC4C03F}"/>
    <hyperlink ref="F11" r:id="rId7" xr:uid="{5E278946-0642-4161-AE48-11145267FEB1}"/>
    <hyperlink ref="F12" r:id="rId8" xr:uid="{DE25D2E8-8490-4F33-9C9E-C2AF0335906F}"/>
    <hyperlink ref="F13" r:id="rId9" xr:uid="{C2AE7AB5-1971-4600-8DFA-DE51B253A507}"/>
    <hyperlink ref="F14" r:id="rId10" xr:uid="{954E9592-695F-49EF-B940-2FD86F48F0C6}"/>
    <hyperlink ref="F15" r:id="rId11" xr:uid="{7FE32695-B3CD-4BB8-92A9-31EC7C7BF8AA}"/>
    <hyperlink ref="F16" r:id="rId12" xr:uid="{8526641D-E587-4DA2-8540-D3A579746DAE}"/>
    <hyperlink ref="F17" r:id="rId13" xr:uid="{5A259918-5738-4ADD-92A7-4540B3E1A1B7}"/>
    <hyperlink ref="F18" r:id="rId14" xr:uid="{E04787F9-9625-48E1-AAFD-2DC0CCA1B984}"/>
    <hyperlink ref="F19" r:id="rId15" xr:uid="{9B04CB9D-71C8-4FC7-AEE2-012C09EF0ACF}"/>
    <hyperlink ref="F20" r:id="rId16" xr:uid="{7C75AF4B-9CDD-4B1F-BE7D-64CBF685286C}"/>
    <hyperlink ref="F21" r:id="rId17" xr:uid="{79128E0B-0A25-4CB2-A9EB-9A62126B2488}"/>
    <hyperlink ref="F22" r:id="rId18" xr:uid="{76FC2935-9377-4D7E-B355-6F6183A79327}"/>
    <hyperlink ref="F23" r:id="rId19" xr:uid="{9D71FC80-0301-4FE0-B3D8-644C23E1D89A}"/>
    <hyperlink ref="F24" r:id="rId20" xr:uid="{C282B6A1-61A0-46ED-9BD8-567CC06612D8}"/>
    <hyperlink ref="F25" r:id="rId21" xr:uid="{A98D3DF7-0CF9-47ED-9FEF-974AD17A423C}"/>
    <hyperlink ref="F26" r:id="rId22" xr:uid="{8DE4C131-C42D-42ED-AF37-772D5926B6BE}"/>
    <hyperlink ref="F27" r:id="rId23" xr:uid="{BF73BBD9-B359-4D1F-9626-A1AA9149A3B1}"/>
    <hyperlink ref="F28" r:id="rId24" xr:uid="{52E683C8-AB8E-4BC5-8154-C6A8036E1017}"/>
    <hyperlink ref="F29" r:id="rId25" xr:uid="{E3E547A7-A54F-403B-90C1-E49E9C41269F}"/>
    <hyperlink ref="F30" r:id="rId26" xr:uid="{7917569B-EECA-458B-ADA4-A13AA82D8416}"/>
    <hyperlink ref="F31" r:id="rId27" xr:uid="{EA68F73F-B3BC-4CDF-A42D-9AE070C9CE7C}"/>
    <hyperlink ref="F32" r:id="rId28" xr:uid="{5A7CE319-C2A1-411B-91ED-60FACCCC5922}"/>
    <hyperlink ref="F33" r:id="rId29" xr:uid="{4493DDAF-8E37-43E8-80E7-8F216002630C}"/>
    <hyperlink ref="F34" r:id="rId30" xr:uid="{72BC12D1-AEEF-4127-B4BB-0F02A74C3FCE}"/>
    <hyperlink ref="F35" r:id="rId31" xr:uid="{A4FD0C68-AA4B-417D-99B7-2CBB983C1D62}"/>
    <hyperlink ref="F36" r:id="rId32" xr:uid="{6ABD6FAB-F9DE-4F81-9BBB-304BEC0F152C}"/>
    <hyperlink ref="F37" r:id="rId33" xr:uid="{B43EA0B0-8917-4464-A964-547EA22C1DC5}"/>
    <hyperlink ref="F38" r:id="rId34" xr:uid="{E3A00DF8-8C35-43CF-8864-B64EEBBAB664}"/>
    <hyperlink ref="F39" r:id="rId35" xr:uid="{E02202FB-04E5-45E5-9244-AB5367F76CAD}"/>
    <hyperlink ref="F40" r:id="rId36" xr:uid="{9C2B934F-CA87-4594-82AE-7F7D4A3BAC90}"/>
    <hyperlink ref="F41" r:id="rId37" xr:uid="{61CC975C-5F8E-401C-8C00-AE86D41B0C6E}"/>
    <hyperlink ref="F42" r:id="rId38" xr:uid="{CB637CA5-06B4-427B-926F-FF6CB16F96C3}"/>
    <hyperlink ref="F43" r:id="rId39" xr:uid="{E7488BAC-7733-452A-B967-FD44FBB01316}"/>
    <hyperlink ref="F44" r:id="rId40" xr:uid="{0233D44E-8545-4268-BB79-6675EAEB145A}"/>
    <hyperlink ref="F45" r:id="rId41" xr:uid="{A0B33528-EA21-4D9B-A6D2-959FBF70719F}"/>
    <hyperlink ref="F46" r:id="rId42" xr:uid="{80F4718B-5CE0-4F88-AA62-A2D8D7976E26}"/>
    <hyperlink ref="F47" r:id="rId43" xr:uid="{9BAEEDC5-98CB-45F0-8C2E-B58D960DFE61}"/>
    <hyperlink ref="F48" r:id="rId44" xr:uid="{99F6F944-7C2F-45E3-A7FC-99688DE6B68C}"/>
    <hyperlink ref="F49" r:id="rId45" xr:uid="{C165B91D-A4C0-40DC-ADC7-2071138658E3}"/>
    <hyperlink ref="F50" r:id="rId46" xr:uid="{F673E855-D57D-4273-9F03-2D83F7760213}"/>
    <hyperlink ref="F51" r:id="rId47" xr:uid="{E8C11F87-0C00-4DFE-923C-82C45C8642CF}"/>
    <hyperlink ref="F52" r:id="rId48" xr:uid="{559FDF02-5B96-4695-A50C-14D99517E6EB}"/>
    <hyperlink ref="F53" r:id="rId49" xr:uid="{DE1DF27C-9DC5-48A1-8FE0-806F68FF1AAD}"/>
    <hyperlink ref="F54" r:id="rId50" xr:uid="{994BB70E-8296-4E8F-9025-B9397E928EAA}"/>
    <hyperlink ref="F55" r:id="rId51" xr:uid="{6F6CC823-F298-4EE2-BB15-8B28B964890D}"/>
    <hyperlink ref="F56" r:id="rId52" xr:uid="{B8BEFA6C-A6A4-4D5F-8FBE-E686C5DD1D5C}"/>
    <hyperlink ref="F57" r:id="rId53" xr:uid="{15B3A434-79C5-4CFD-B082-93D089F2C230}"/>
    <hyperlink ref="F58" r:id="rId54" xr:uid="{7A2EDBF9-51B5-43C7-91C4-12D7868E0F20}"/>
    <hyperlink ref="F59" r:id="rId55" xr:uid="{412993B6-C5FD-453B-B93C-1D61CEEB0BC9}"/>
    <hyperlink ref="F60" r:id="rId56" xr:uid="{3363914F-DDA3-47BE-8881-171B4E1F2C3C}"/>
    <hyperlink ref="F61" r:id="rId57" xr:uid="{025B366B-7A91-4023-AD91-8FCF8D744AD5}"/>
    <hyperlink ref="F62" r:id="rId58" xr:uid="{364D766D-A3E6-4E63-BFE2-26DAEB99BAD8}"/>
    <hyperlink ref="F63" r:id="rId59" xr:uid="{25973518-1349-4877-AC04-7B6724DF5EBB}"/>
    <hyperlink ref="F64" r:id="rId60" xr:uid="{B12C4D6D-2C7F-4956-9CAD-D8562A7EFB6D}"/>
    <hyperlink ref="F65" r:id="rId61" xr:uid="{E890551F-8D4B-4ECF-9550-A8BD46702EF7}"/>
    <hyperlink ref="F66" r:id="rId62" xr:uid="{DD51303B-E84E-462E-B838-5F8CD89C6CDD}"/>
    <hyperlink ref="F67" r:id="rId63" xr:uid="{902624F5-AB7F-495C-BE75-D6EFBEFE9260}"/>
    <hyperlink ref="F68" r:id="rId64" xr:uid="{63167123-F103-422B-A09F-C815C133A239}"/>
    <hyperlink ref="F69" r:id="rId65" xr:uid="{76AD16B6-D197-4801-BB1C-535332DF6B77}"/>
    <hyperlink ref="F70" r:id="rId66" xr:uid="{68A9160F-4CA8-4AF0-8799-15759C91DD4A}"/>
    <hyperlink ref="F71" r:id="rId67" xr:uid="{1580E6B0-20FB-46A3-8791-323093980063}"/>
    <hyperlink ref="F72" r:id="rId68" xr:uid="{F99545BD-FAB8-4079-A172-DF5EE4CEB030}"/>
    <hyperlink ref="F73" r:id="rId69" xr:uid="{0E4826CC-18D9-4AA4-97AD-7FB7690AD8B8}"/>
    <hyperlink ref="F74" r:id="rId70" xr:uid="{2A030BB6-95C3-4094-A9CD-6DB98AD943B0}"/>
    <hyperlink ref="F77" r:id="rId71" xr:uid="{30583D20-662D-4A99-B627-56E92D9EBE99}"/>
    <hyperlink ref="F78" r:id="rId72" xr:uid="{95AE9C92-4303-434E-BD5D-34A53C66B4D0}"/>
    <hyperlink ref="F79" r:id="rId73" xr:uid="{1774ADC3-4576-414E-8BF3-95D7C4297EC8}"/>
    <hyperlink ref="F80" r:id="rId74" xr:uid="{3393928A-715A-4138-80B5-B24542DB9400}"/>
    <hyperlink ref="F81" r:id="rId75" xr:uid="{34C1B241-78C5-47A9-AB98-4B59D400BC44}"/>
    <hyperlink ref="F82" r:id="rId76" xr:uid="{6E648F22-8E66-4283-B377-1C30DA9A7697}"/>
    <hyperlink ref="F83" r:id="rId77" xr:uid="{C1B03DAA-C833-488C-A6EA-A900FFA7C578}"/>
    <hyperlink ref="F84" r:id="rId78" xr:uid="{B8B4C91C-3A55-4FCC-B409-367BC523EAAE}"/>
    <hyperlink ref="F85" r:id="rId79" xr:uid="{DA6A7852-7225-454A-9506-7DE3F7032C89}"/>
    <hyperlink ref="F86" r:id="rId80" xr:uid="{965103FB-ED2B-48FD-B8DC-7A2D7D666909}"/>
    <hyperlink ref="F87" r:id="rId81" xr:uid="{0A3409EB-E932-4D6D-B00E-ACF49E1F0958}"/>
    <hyperlink ref="F88" r:id="rId82" xr:uid="{74080D3C-73B6-4EBB-97BB-2180D2DE4213}"/>
    <hyperlink ref="F89" r:id="rId83" xr:uid="{6327BD1C-D074-4652-B1B4-16BA57FB9B38}"/>
    <hyperlink ref="F90" r:id="rId84" xr:uid="{DD01C6C9-A4A2-4E11-8399-929546DD1976}"/>
    <hyperlink ref="F91" r:id="rId85" xr:uid="{548CAAFD-D46B-46E0-90D2-B4F9E84FBEFA}"/>
    <hyperlink ref="E9" r:id="rId86" xr:uid="{E06D6E25-0717-4586-8797-DFA8B3E8769E}"/>
    <hyperlink ref="E10" r:id="rId87" xr:uid="{679B45D8-FAD4-4D34-852F-74ACDEFC7CC0}"/>
    <hyperlink ref="E11" r:id="rId88" xr:uid="{8C2A1C4B-25DD-4EC1-9CC9-C39E205E6DAA}"/>
    <hyperlink ref="E12" r:id="rId89" xr:uid="{98ADD980-40FE-478A-8413-89A58240C696}"/>
    <hyperlink ref="E83" r:id="rId90" xr:uid="{B2573BF9-123D-4EBD-9D20-3E0A0848BDF4}"/>
    <hyperlink ref="E84" r:id="rId91" xr:uid="{F64D063F-A203-4D15-96EF-55E2E5F68A8A}"/>
    <hyperlink ref="E91" r:id="rId92" display="Liquidação da NE nº 2025NE0000049 &quot;- Ref. serviço de fornecimento de energia elétrica dos Prédios Sede, Anexo Administrativo e Unidade da BH (CA 004/2024 - MP/PGJ) relativo a JANEIRO/2025, conforme Fatura nº 869937.01/2025.00 e documentos no SEI 2025.003141." xr:uid="{2D2699D2-6B19-4487-93AE-8FE4C883B9F6}"/>
    <hyperlink ref="E88" r:id="rId93" xr:uid="{99DE41B0-ED93-4F2F-B87B-7A183A308B01}"/>
    <hyperlink ref="E87" r:id="rId94" xr:uid="{BE26DDF7-CD7D-4EE4-BDF8-503BBA465493}"/>
    <hyperlink ref="E73" r:id="rId95" xr:uid="{5A007AC2-791F-45E0-B4DD-4B2F1729E23F}"/>
    <hyperlink ref="E72" r:id="rId96" xr:uid="{E00E0CF7-7AE0-47DF-8AB1-5FEEF49F60FB}"/>
    <hyperlink ref="E66" r:id="rId97" display="Liquidação da NE nº 2024NE0001989 - Ref. serviços de conectividade a internet, via sátelite (LEO) contemplando o fornecimento de equipamentos, instalação, operação, manutenção e gerência proativa dos serviços (CA 023/2024 - MP/PGJ), conforme NFS-nº 193 e documentos no SEI 2024.028657." xr:uid="{89533DDF-9C8C-468E-9457-AC7578D892D3}"/>
    <hyperlink ref="E57" r:id="rId98" display="Liquidação da NE nº 2024NE0002584 Ref. prestação de serviço de Instalação e Ativação do circuito (Coari, Humaitá, Iranduba, Itacoatiara, Manacapuru, Maués e Parintins) (CA 009/2024-MP/PGJ - 1ºT.A), ref. a DEZEMBRO/24, conforme NF-nº 196 e demais documentos no SEI 2025.000386." xr:uid="{84719F81-BC46-4A0F-9E39-7E4579C2228D}"/>
    <hyperlink ref="E56" r:id="rId99" xr:uid="{EED4C43E-70F0-4949-8BB1-6A51EB814BE1}"/>
    <hyperlink ref="E55" r:id="rId100" xr:uid="{88C3B7F4-FDB3-4EDE-B29E-C7CF13C46400}"/>
    <hyperlink ref="E54" r:id="rId101" display="Liquidação da NE nº 2024NE0002584 Ref. Mensalidade do circuito de comunicação de dados ponto a ponto via Terrestre, contemplando fornecimento de equipamentos, instalação, operação, manutenção e gerência proativa dos serviços (CA 009/2024-MP/PGJ - 1° TA) relativo a NOVEMBRO/2024 conforme NFS-e n° 193 e documentos no PI-SEI 2025.000403." xr:uid="{57484FAE-C62E-42EE-82E0-AD7FC1E4A709}"/>
    <hyperlink ref="E53" r:id="rId102" display="Liquidação da NE nº 2024NE0002584 &quot;Ref. serviço de circuito de conectividade ponto a ponto via Terrestre e locação de equip. de rede entre a Sede da PGJ-AM e Unidade Jurisdicional do Interior Tefé -AM (CA 009/2024-MP/PGJ - 1° TA) relativo a OUTUBRO/2024 conforme NFS-e n° 191 e documentos no SEI 2025.000400." xr:uid="{122C6DA3-A097-430C-B34D-A7B28311C4D8}"/>
    <hyperlink ref="E37" r:id="rId103" xr:uid="{41B8E108-672D-410D-83EA-7B6D488C090C}"/>
    <hyperlink ref="E36" r:id="rId104" xr:uid="{235EFB01-5BCF-470F-9F37-BBEEE5A7FEBC}"/>
    <hyperlink ref="E20" r:id="rId105" xr:uid="{9D250046-3E01-4F89-9881-D096DAED3D5E}"/>
    <hyperlink ref="E19" r:id="rId106" xr:uid="{F6EB9E06-A63B-4C7B-94DA-2E40FC5C6209}"/>
    <hyperlink ref="E17" r:id="rId107" xr:uid="{2666F8F6-BB3E-4F7B-8731-1D9ADC5D66CB}"/>
    <hyperlink ref="E14" r:id="rId108" xr:uid="{01754984-B5C5-4488-9AA9-4D47FEAAE04C}"/>
    <hyperlink ref="E13" r:id="rId109" xr:uid="{81A1F43A-385B-474B-92E3-B1B13A0A5FE3}"/>
    <hyperlink ref="E35" r:id="rId110" xr:uid="{966B1FC9-CBCF-4636-87C6-5B56B31D627B}"/>
    <hyperlink ref="E39" r:id="rId111" xr:uid="{9AD94225-9772-4BB2-802C-0B6ED02127FD}"/>
    <hyperlink ref="E18" r:id="rId112" xr:uid="{E6A2B187-FDCD-4BD5-98B7-29F259981B42}"/>
    <hyperlink ref="E21" r:id="rId113" xr:uid="{0EC0F3F3-9FCA-4CCF-8AB1-5FC819C28226}"/>
    <hyperlink ref="E22" r:id="rId114" xr:uid="{B2C4FB2F-F4B9-46D1-B96A-EDBBC2CD7FAF}"/>
    <hyperlink ref="E23" r:id="rId115" xr:uid="{07D8CE58-91F1-496D-B5C8-F8CEA2C579F5}"/>
    <hyperlink ref="E58" r:id="rId116" xr:uid="{E0A8862C-F072-4B77-A651-1CC8DB3ED95D}"/>
    <hyperlink ref="E59" r:id="rId117" xr:uid="{740495F0-1E5D-4BEE-9D8D-758493BC7BBE}"/>
    <hyperlink ref="E62" r:id="rId118" xr:uid="{C31BB046-EAC3-4C4F-ADEF-B3EF4209F29F}"/>
    <hyperlink ref="E63" r:id="rId119" xr:uid="{49497A86-A902-4A16-960A-F7A55E805A11}"/>
    <hyperlink ref="E64" r:id="rId120" xr:uid="{F7C5CCC8-1918-4D0C-B058-67C3F7F99370}"/>
    <hyperlink ref="E89" r:id="rId121" xr:uid="{05DFE262-712C-4206-ACB8-F103D7DDFA4B}"/>
    <hyperlink ref="E90" r:id="rId122" xr:uid="{76DBAE51-CB8D-4049-A73E-CF7C2EDCC41D}"/>
    <hyperlink ref="E71" r:id="rId123" xr:uid="{859F2D06-7534-4472-A7FE-4F8988354F0D}"/>
    <hyperlink ref="E15" r:id="rId124" xr:uid="{47328713-39BE-4BFF-BF76-28179F2E677A}"/>
    <hyperlink ref="E16" r:id="rId125" xr:uid="{F5C3279A-193A-481F-B6FA-BD0CBD11467B}"/>
    <hyperlink ref="E24" r:id="rId126" xr:uid="{3CA65F57-80E1-4441-9405-483867225F5B}"/>
    <hyperlink ref="E27" r:id="rId127" xr:uid="{878B9FF1-5E09-4E63-80D9-83A52A1641D9}"/>
    <hyperlink ref="E40" r:id="rId128" xr:uid="{251BCD35-CB45-49AC-8A58-1A72A906B1D3}"/>
    <hyperlink ref="E41" r:id="rId129" xr:uid="{D635D4E2-25E1-47FF-A9B3-B6964C0643EE}"/>
    <hyperlink ref="E42" r:id="rId130" xr:uid="{0BCDB184-940B-4870-A3A8-813C8D23879E}"/>
    <hyperlink ref="E43" r:id="rId131" xr:uid="{F8CD714D-CF01-433A-8FD2-3473E9775E0C}"/>
    <hyperlink ref="E44" r:id="rId132" xr:uid="{FB757A6D-2DB7-4C82-B044-178ADCC74605}"/>
    <hyperlink ref="E45" r:id="rId133" xr:uid="{3EFEC2FD-BBCF-4296-B47C-619E7FBB556F}"/>
    <hyperlink ref="E46" r:id="rId134" xr:uid="{EB9E1D0E-B2DA-467A-BD06-12B0AC6EA20F}"/>
    <hyperlink ref="E47" r:id="rId135" xr:uid="{051F7A3E-5F93-4000-A549-DEE4D824173F}"/>
    <hyperlink ref="E48" r:id="rId136" xr:uid="{A8088349-D0EB-4B88-B398-C84A78BD5205}"/>
    <hyperlink ref="E49" r:id="rId137" xr:uid="{48553DF2-4BA9-4070-BB86-CAC9E14641D7}"/>
    <hyperlink ref="E50" r:id="rId138" xr:uid="{7F24AEF1-29ED-4022-B5AA-2952C4715DCB}"/>
    <hyperlink ref="E51" r:id="rId139" xr:uid="{FD73D04D-47E4-4790-B5FA-7B1DF0955105}"/>
    <hyperlink ref="E52" r:id="rId140" xr:uid="{692D5126-1C97-4859-97F6-14769407A042}"/>
    <hyperlink ref="E60" r:id="rId141" xr:uid="{50901DE3-2289-4BDF-9660-275C1A3C079A}"/>
    <hyperlink ref="E61" r:id="rId142" xr:uid="{8BCB1F65-6119-40BC-9B80-EC59C6E8FD12}"/>
    <hyperlink ref="E69" r:id="rId143" xr:uid="{69CCD7C8-F72B-468F-9A92-9657FA11C4D5}"/>
    <hyperlink ref="E70" r:id="rId144" xr:uid="{39AC5E15-D8F3-4BC6-B492-A94035FD9A9A}"/>
    <hyperlink ref="E75" r:id="rId145" xr:uid="{E2B0D9DE-DABD-4B03-8498-B2DF4A0FC704}"/>
    <hyperlink ref="E76" r:id="rId146" xr:uid="{A41E9396-14E3-4AE1-AB99-450A250091D0}"/>
    <hyperlink ref="E77" r:id="rId147" xr:uid="{E76C4680-9A2D-4115-AF87-7B264E2A1E9F}"/>
    <hyperlink ref="F92" r:id="rId148" xr:uid="{2BCC15A6-D464-4733-8AAD-D140A7AD078A}"/>
    <hyperlink ref="F93" r:id="rId149" xr:uid="{48CC1343-C7A4-497C-9556-1DD807C00462}"/>
    <hyperlink ref="F94" r:id="rId150" xr:uid="{8C337562-D2AF-4D9C-A521-3AFE08F34448}"/>
    <hyperlink ref="F95" r:id="rId151" xr:uid="{94E5D7A4-95B7-4DF1-898C-BDAB787F65FF}"/>
    <hyperlink ref="E25" r:id="rId152" xr:uid="{3E233F70-AA19-4D51-8CDD-27C59696FE09}"/>
    <hyperlink ref="E28" r:id="rId153" xr:uid="{9105F0C3-3E3C-4131-8D2A-39F4F271B249}"/>
    <hyperlink ref="E29" r:id="rId154" xr:uid="{7A2AF1EF-B8E7-45E3-A917-065EDB13F52C}"/>
    <hyperlink ref="E30" r:id="rId155" xr:uid="{E463405E-3546-4879-9281-C08BF6730D67}"/>
    <hyperlink ref="E31" r:id="rId156" xr:uid="{C76D6959-8047-4E3E-B72D-8E45F6E0A4BA}"/>
    <hyperlink ref="E32" r:id="rId157" xr:uid="{2B7F0003-7E1A-49FC-B850-59006C948D82}"/>
    <hyperlink ref="E78" r:id="rId158" xr:uid="{B67A5341-C473-4484-996F-83CDAA19FE35}"/>
    <hyperlink ref="E79" r:id="rId159" xr:uid="{C69CEA05-AEEB-4772-BCA3-E35E8EBF5840}"/>
    <hyperlink ref="E80" r:id="rId160" xr:uid="{87B76F2F-DB7B-49E3-8E8F-9E75A09186EC}"/>
    <hyperlink ref="E81" r:id="rId161" xr:uid="{E7DCE4E7-42AA-4136-9F31-17CDA7BBFE3A}"/>
    <hyperlink ref="E82" r:id="rId162" xr:uid="{24F2DA36-F8AD-45DF-A4FE-E3DE7667C2F9}"/>
    <hyperlink ref="E85" r:id="rId163" xr:uid="{46E3AD84-D911-4F54-BC1A-73701A86D401}"/>
    <hyperlink ref="E86" r:id="rId164" xr:uid="{09884043-6DFA-4C92-954A-4B38FBD2F937}"/>
    <hyperlink ref="E93" r:id="rId165" xr:uid="{7F6A977C-A3F0-4087-AEAD-B909CDF60B37}"/>
    <hyperlink ref="E34" r:id="rId166" xr:uid="{5499943B-8283-4E2C-BA35-D43912851D06}"/>
    <hyperlink ref="E26" r:id="rId167" xr:uid="{9870E9DF-387C-4686-BC62-58C8045668B5}"/>
    <hyperlink ref="E33" r:id="rId168" xr:uid="{E65A8744-EBA6-4A03-9E1E-33D202F6B0A1}"/>
    <hyperlink ref="E67" r:id="rId169" xr:uid="{3927B66B-BB2D-46AE-84F0-5B709AA806E4}"/>
    <hyperlink ref="E68" r:id="rId170" xr:uid="{19B90F5D-E85C-4E7B-9500-C647257565F0}"/>
    <hyperlink ref="E65" r:id="rId171" xr:uid="{426BAAFD-DA4B-4F50-BE0A-1865CFFD63A0}"/>
    <hyperlink ref="E92" r:id="rId172" display="Liquidação da NE nº 2024NE0002584 &quot;- Ref. serviços de provimento de circuitos terrestres de transmissão de dados ponto a ponto entre a Sede da Procuradoria-Geral de Justiça do Estado do Amazonas e suas Unidades Jurisdicionais do Interior do Estado do Amazonas (CA 009/2024-MP/PGJ - 1° TA) relativo a OUTUBRO/2024, conforme NFS-e n° 192 e documentos no SEI 2025.000402." xr:uid="{CC8B49A1-65D6-4266-8043-D179594E177D}"/>
    <hyperlink ref="E95" r:id="rId173" display="Liquidação da NE nº 2024NE0002352 - Ref. contratação de empresa especializada em serviços de segurança e medicina do trabalho a fim de elaborar laudo técnico das condições ambientais de trabalho – LTCAT (CA 002/2024-MP/PG), conforme NF-nº 1441 e documentos no SEI 2024.029606." xr:uid="{A913D9EF-11AB-4ACB-B7B9-4D9ECDC0F06F}"/>
    <hyperlink ref="E94" r:id="rId174" xr:uid="{44A109FD-AD78-4ED1-A316-EC1FC40B6773}"/>
    <hyperlink ref="F75" r:id="rId175" xr:uid="{675F4BFD-E07E-49EA-8467-D1F8923DD91F}"/>
    <hyperlink ref="F76" r:id="rId176" xr:uid="{3F4237DB-8BC1-4E62-9AD0-627B0897F688}"/>
    <hyperlink ref="F96" r:id="rId177" xr:uid="{6BCC3C6D-96C6-4EAA-86FE-9E83829F9C4A}"/>
    <hyperlink ref="F97" r:id="rId178" xr:uid="{98D8FA77-7662-4257-8A18-030835C5F7A4}"/>
    <hyperlink ref="F98" r:id="rId179" xr:uid="{10635588-52D9-4AF9-B200-6455D419196D}"/>
    <hyperlink ref="F99" r:id="rId180" xr:uid="{EBAA73FE-03C6-45E1-B20F-843EC0C01520}"/>
    <hyperlink ref="F100" r:id="rId181" xr:uid="{CAA38262-1549-4AEE-BAE8-C689BFD7090C}"/>
    <hyperlink ref="F101" r:id="rId182" xr:uid="{E6D64DFF-6C10-4EAB-B5E9-3AB8BA86FDA7}"/>
    <hyperlink ref="F102" r:id="rId183" xr:uid="{309CBD5B-7E13-43B9-8604-30E7B3B2B81C}"/>
    <hyperlink ref="F103" r:id="rId184" xr:uid="{3E08CC76-B516-4100-A520-583380A9A9ED}"/>
    <hyperlink ref="F104" r:id="rId185" xr:uid="{59D96F2F-D1DF-4DC9-8853-7DF580C14D67}"/>
    <hyperlink ref="E101" r:id="rId186" xr:uid="{E56CD57E-3AFA-4BC9-9332-A3CB538F0AD7}"/>
    <hyperlink ref="E102" r:id="rId187" xr:uid="{70E122A1-A5DB-4A98-81A4-EEB162A70355}"/>
    <hyperlink ref="E103" r:id="rId188" xr:uid="{E4CD6DE9-DED9-4926-99F1-98BB259A23E9}"/>
    <hyperlink ref="E104" r:id="rId189" xr:uid="{367B3BBD-764D-4171-8685-B7B7863C162B}"/>
    <hyperlink ref="E100" r:id="rId190" xr:uid="{A0439565-E78E-4032-8C88-F67AE0EDACAB}"/>
    <hyperlink ref="E96" r:id="rId191" xr:uid="{384BE6DD-4492-4E15-8D2C-BEAA8C5718C3}"/>
    <hyperlink ref="E97" r:id="rId192" xr:uid="{2CB50EC2-44B4-469D-94EC-07D7EA28DD14}"/>
    <hyperlink ref="E98" r:id="rId193" display="Liquidação da NE nº 2024NE0002584 &quot;Ref.a mensalidade do circuito de comunicação de dados ponto a ponto via Terrestre, contemplando fornecimento de equipamentos, instalação, operação, manutenção e gerência proativa dos serviços (CA 009/2024-MP/PGJ - 1ºT.A), ref. a DEZEMBRO/24, conforme NF-nº 197 e demais documentos no SEI 2025.001856." xr:uid="{4A0FBAB4-35D6-47ED-95C6-9708BB67E1A9}"/>
    <hyperlink ref="E99" r:id="rId194" display="Liquidação da NE nº 2024NE0002584 &quot;Ref.a mensalidade do circuito de comunicação de dados ponto a ponto via Terrestre, contemplando fornecimento de equipamentos, instalação, operação, manutenção e gerência proativa dos serviços (CA 009/2024-MP/PGJ - 1ºT.A), ref. a DEZEMBRO/24, conforme NF-nº 198 e demais documentos no SEI 2025.001856." xr:uid="{49758DEF-635C-4566-B1A0-9832EA26FEF5}"/>
    <hyperlink ref="E105" r:id="rId195" xr:uid="{578A6B27-B4EE-4911-90FA-65E426D84D3B}"/>
    <hyperlink ref="E106" r:id="rId196" xr:uid="{348CC3B5-64F3-42E8-952F-F22F874D5125}"/>
    <hyperlink ref="F105" r:id="rId197" xr:uid="{6A0AF07F-9542-43DC-9AC2-7C66757C40CD}"/>
    <hyperlink ref="F106" r:id="rId198" xr:uid="{AFC8D81A-876F-4136-973E-33A114F3FF50}"/>
    <hyperlink ref="F107" r:id="rId199" xr:uid="{9CB686BD-EE6B-4CE2-AE52-AD21964E05CC}"/>
    <hyperlink ref="F108" r:id="rId200" xr:uid="{DA4B70BE-61D6-41C2-A2A1-FCF13AD3D4AE}"/>
    <hyperlink ref="F109" r:id="rId201" xr:uid="{C5E727F6-6B8C-49E0-889E-5286B2D134D1}"/>
    <hyperlink ref="F110" r:id="rId202" xr:uid="{3DE5504A-444B-484D-88AA-995D8D9B8311}"/>
    <hyperlink ref="F111" r:id="rId203" xr:uid="{F5DF6315-A282-40AC-8AEF-7107AFEBEA16}"/>
    <hyperlink ref="F112" r:id="rId204" xr:uid="{CEA3273A-E506-4289-8F5F-DE42DC868181}"/>
    <hyperlink ref="F113" r:id="rId205" xr:uid="{2BA9554F-8BF1-44D2-AB0F-9D04C7238CE8}"/>
    <hyperlink ref="F114" r:id="rId206" xr:uid="{B50ED68D-18C7-4A30-9E71-7F239F858023}"/>
    <hyperlink ref="F115" r:id="rId207" xr:uid="{B727F4F4-CB12-4120-8104-5E2F9A07AE34}"/>
    <hyperlink ref="F116" r:id="rId208" xr:uid="{512CA5EB-7EC4-437F-87F1-5F0A96D94A30}"/>
  </hyperlinks>
  <pageMargins left="0.511811024" right="0.511811024" top="0.78740157499999996" bottom="0.78740157499999996" header="0.31496062000000002" footer="0.31496062000000002"/>
  <pageSetup scale="36" orientation="portrait" r:id="rId209"/>
  <drawing r:id="rId2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489F4A0B-F7F5-498D-B1ED-1A5545414577}"/>
</file>

<file path=customXml/itemProps2.xml><?xml version="1.0" encoding="utf-8"?>
<ds:datastoreItem xmlns:ds="http://schemas.openxmlformats.org/officeDocument/2006/customXml" ds:itemID="{96A90189-B48F-4FC6-9A95-99634168EC16}"/>
</file>

<file path=customXml/itemProps3.xml><?xml version="1.0" encoding="utf-8"?>
<ds:datastoreItem xmlns:ds="http://schemas.openxmlformats.org/officeDocument/2006/customXml" ds:itemID="{374F8A08-B0AB-4C81-838D-CB55B5ED5A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>PGJ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2025-03-07T15:11:01Z</dcterms:created>
  <dcterms:modified xsi:type="dcterms:W3CDTF">2025-03-07T15:11:30Z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