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4.Abril/"/>
    </mc:Choice>
  </mc:AlternateContent>
  <xr:revisionPtr revIDLastSave="0" documentId="8_{14E5CD01-2EE3-4E18-A1E7-A555DBF6911A}" xr6:coauthVersionLast="47" xr6:coauthVersionMax="47" xr10:uidLastSave="{00000000-0000-0000-0000-000000000000}"/>
  <bookViews>
    <workbookView xWindow="28680" yWindow="-120" windowWidth="29040" windowHeight="15720" xr2:uid="{709CB660-2135-4007-91CC-1EC6AFF002F5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Serviços!$D$1:$D$163</definedName>
    <definedName name="_xlnm.Print_Area" localSheetId="0">Serviços!$A$1:$M$72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24" i="1"/>
  <c r="L17" i="1"/>
  <c r="L16" i="1"/>
  <c r="L15" i="1"/>
  <c r="L14" i="1"/>
  <c r="L11" i="1"/>
  <c r="L10" i="1"/>
  <c r="L8" i="1"/>
  <c r="L7" i="1"/>
  <c r="A2" i="1"/>
</calcChain>
</file>

<file path=xl/sharedStrings.xml><?xml version="1.0" encoding="utf-8"?>
<sst xmlns="http://schemas.openxmlformats.org/spreadsheetml/2006/main" count="439" uniqueCount="273">
  <si>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</si>
  <si>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</si>
  <si>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</si>
  <si>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</si>
  <si>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</si>
  <si>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</si>
  <si>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</si>
  <si>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</si>
  <si>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</si>
  <si>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</si>
  <si>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</si>
  <si>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</si>
  <si>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</si>
  <si>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</si>
  <si>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</si>
  <si>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ABRIL</t>
  </si>
  <si>
    <t>CERRADO VIAGENS LTDA</t>
  </si>
  <si>
    <t>Liquidação da NE nº 2025NE0000016 - Prestação de serviço de emissão, reserva e remarcação de bilhetes para voos nacionais e internacionais (C.A. N° 019/2023 - MP/PGJ) referente a FEVEREIRO/2025, conforme Fatura N° 11221 e SEI 2025.005802.</t>
  </si>
  <si>
    <t>Fatura nº 11221</t>
  </si>
  <si>
    <t>1009/2025</t>
  </si>
  <si>
    <t>-</t>
  </si>
  <si>
    <t>2025.005802</t>
  </si>
  <si>
    <t>SOFTPLAN PLANEJAMENTO E SISTEMAS LTDA</t>
  </si>
  <si>
    <t>Liquidação da NE nº 2025NE0000227 - Ref. a prestação de serviço de sustentação Sistema de Automação da Justiça - SAJ/MP (CA 019/2021 - MP/PGJ) relativo a JANEIRO/2025, conforme NFS-nº 794540 e documentos no SEI 2025.005231.</t>
  </si>
  <si>
    <t>794540/2025</t>
  </si>
  <si>
    <t>1011/2025</t>
  </si>
  <si>
    <t>2025.005231</t>
  </si>
  <si>
    <t xml:space="preserve"> SOFTPLAN PLANEJAMENTO E SISTEMAS LTDA</t>
  </si>
  <si>
    <t>Liquidação da NE nº 2025NE0000003 - Ref. a prestação de serviço de sustentação Sistema de Automação da Justiça - SAJ/MP (CA 019/2021 - MP/PGJ) relativo a JANEIRO/2025, conforme NFS-nº 794540 e documentos no SEI 2025.005231.</t>
  </si>
  <si>
    <t>1013/2025</t>
  </si>
  <si>
    <t>Liquidação da NE nº 2025NE0000003 - Ref. a prestação de Prestação de Serviço de Garantia de Evolução Tecnológica e Funcional - GETF (CA 019/2021 - MP/PGJ) relativo a JANEIRO/2025, conforme NFS-nº 794541 e documentos no SEI 2025.005234.</t>
  </si>
  <si>
    <t>794541/2025</t>
  </si>
  <si>
    <t>1014/2025</t>
  </si>
  <si>
    <t>2025.005234</t>
  </si>
  <si>
    <t>Liquidação da NE nº 2025NE0000230 - Ref. prestação de serviços sobre Infraestrutura, competencia: JANEIRO/2025 (CA 019/2021 - MP/PGJ) conforme NFS-nº 794542 e documentos no SEI 2025.005237.</t>
  </si>
  <si>
    <t>794542/2025</t>
  </si>
  <si>
    <t>1015/2025</t>
  </si>
  <si>
    <t>2025.005237</t>
  </si>
  <si>
    <t>Liquidação da NE nº 2025NE0000004 - Ref. prestação de serviços sobre Infraestrutura, competencia: JANEIRO/2025 (CA 019/2021 - MP/PGJ) conforme NFS-nº 794542 e documentos no SEI 2025.005237.</t>
  </si>
  <si>
    <t>1016/2025</t>
  </si>
  <si>
    <t>QUALY NUTRI SERVICOS DE ALIMENTACAO LTDA</t>
  </si>
  <si>
    <t xml:space="preserve">Liquidação da NE nº 2025NE0000463 - Ref. a aquisição de serviços de coffe break, conforme NF-e n° 717 e documentos no SEI 2025.006410. </t>
  </si>
  <si>
    <t>717/2025</t>
  </si>
  <si>
    <t>1017/2025</t>
  </si>
  <si>
    <t>2025.006410</t>
  </si>
  <si>
    <t>SERVIX INFORMÁTICA LTDA</t>
  </si>
  <si>
    <t>Liquidação da NE nº 2025NE0000053 - Pestação de serviço de solução de firewall de próxima geração em alta disponibilidade, com monitoramento (CA 004/2023 - MP/PGJ) ref. a FEVEREIRO/2025 (parcela 17 de 48) conforme NFS-e n° 93 e demais documentos no SEI 2025.006167.</t>
  </si>
  <si>
    <t>93/2025</t>
  </si>
  <si>
    <t>1018/2025</t>
  </si>
  <si>
    <t>2025.006167</t>
  </si>
  <si>
    <t>Liquidação da NE nº 2025NE0000053 "- Pestação de serviço de solução de firewall de próxima geração em alta disponibilidade, com monitoramento (CA 004/2023 - MP/PGJ) ref. a FEVEREIRO/2025 (parcela 17 de 48) conforme NFS-e n° 94 e demais documentos no SEI 2025.006167.</t>
  </si>
  <si>
    <t>94/2025</t>
  </si>
  <si>
    <t>1019/2025</t>
  </si>
  <si>
    <t>ORACLE DO BRASIL SISTEMAS LTDA</t>
  </si>
  <si>
    <t>Liquidação da NE nº 2025NE0000287 "- Ref. ao serviço de suporte e atualização técnica do Oracle Database 11g Standard (C.A. 001/2022-MP/PGJ - 3ºT.A.), parcela 1/1. 24/02/2025 - 23/02/2026. conforme NFS-nº 552068 e demais documentos no SEI 2025.004881.</t>
  </si>
  <si>
    <t>552068/2025</t>
  </si>
  <si>
    <t>1020/2025</t>
  </si>
  <si>
    <t>2025.004881</t>
  </si>
  <si>
    <t>Liquidação da NE nº 2025NE0000287 -Ref. ao serviço de suporte e atualização técnica do Oracle Database 11g Standard (C.A. 001/2022-MP/PGJ - 3ºT.A.), parcela 1/1. 24/02/2025 - 23/02/2026. conforme NFS-n° 552175 e demais documentos no SEI 2025.004881.</t>
  </si>
  <si>
    <t>552175/2025</t>
  </si>
  <si>
    <t>1021/2025</t>
  </si>
  <si>
    <t>GIBBOR PUBLICIDADE E PUBLICACOES DE EDITAIS LTDA</t>
  </si>
  <si>
    <t>Liquidação da NE nº 2024NE0001233 -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FEVEREIRO/2025, descritos na NF-e nº 25641 e demais documentos no PI-SEI 2025.005680.</t>
  </si>
  <si>
    <t>25641/2025</t>
  </si>
  <si>
    <t>1022/2025</t>
  </si>
  <si>
    <t>01/042025</t>
  </si>
  <si>
    <t>2025.005680</t>
  </si>
  <si>
    <t>Liquidação da NE nº 2024NE0001233 -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JANEIRO/2025, descritos na NF-e nº 25409 e demais documentos no PI-SEI 2025.003756.</t>
  </si>
  <si>
    <t>25409/2025</t>
  </si>
  <si>
    <t>1023/2025</t>
  </si>
  <si>
    <t>2025.003756</t>
  </si>
  <si>
    <t>TRIVALE INSTITUICAO DE PAGAMENTO LTDA</t>
  </si>
  <si>
    <t>Liquidação da NE nº 2025NE0000002 - Ref. prestação de serviço de administração, gerenciamento e fornecimento de vale-alimentação (CA 015/2020 - MP/PGJ) relativo a MARÇO/2025, conforme NFS-nº 2401037 e documentos no SEI 2025.005850.</t>
  </si>
  <si>
    <t>2401037/2025</t>
  </si>
  <si>
    <t>1026/2025</t>
  </si>
  <si>
    <t>2025.005850</t>
  </si>
  <si>
    <t>2KS AGENCIA DIGITAL PUBLICIDADE LTDA</t>
  </si>
  <si>
    <t>Liquidação da NE nº 2025NE0000001 Ref. a Prestação de serviços de clipping digital e mailing (CA 019/2024 - MP/PGJ) referente ao período de 26/02/2025 à 26/03/2025, conforme NF-e n° 600 e demais documentos no PI-SEI 2025.006760.</t>
  </si>
  <si>
    <t>600/2025</t>
  </si>
  <si>
    <t>1027/2025</t>
  </si>
  <si>
    <t>2025.006760</t>
  </si>
  <si>
    <t>PRIME CONSULTORIA E ASSESSORIA EMPRESARIAL LTDA</t>
  </si>
  <si>
    <t>Liquidação da NE nº 2024NE0000036 - Ref. ao Serviço de gerenciamento de frota - serviço (CA N° 007/2023-MP/PGJ) referente DEZEMBRO/2024, conforme a NF-e n° 2680925&amp;#8203; e documentos no PI-SEI 2025.000871.</t>
  </si>
  <si>
    <t>2680925/2025</t>
  </si>
  <si>
    <t>1065/2025</t>
  </si>
  <si>
    <t>2025.000871</t>
  </si>
  <si>
    <t>Liquidação da NE nº 2024NE0000370 Ref. ao Serviço de gerenciamento de frota - fornecimento de peças (CA N° 007/2023-MP/PGJ) referente DEZEMBRO/2024, conforme a NF-e n° 2680926 e documentos no PI-SEI 2025.000871.</t>
  </si>
  <si>
    <t>2680926/2025</t>
  </si>
  <si>
    <t>1066/2025</t>
  </si>
  <si>
    <t>ECOSEGM E CONSULTORIA AMBIENTAL LTDA ME</t>
  </si>
  <si>
    <t>Liquidação da NE nº 2024NE0000016 - Ref. prestação de serviços de análises laboratoriais da qualidade dos efluentes da Estação de Tratamento de Esgotos – ETE (CA 003/2020-MP/PGJ - 4ºT.A.) relativo à 10ª (décima) medição, conforme NF-e n° 4892 e documentos no SEI 2025.007242.</t>
  </si>
  <si>
    <t>4892/2025</t>
  </si>
  <si>
    <t>1067/2025</t>
  </si>
  <si>
    <t>2025.007242</t>
  </si>
  <si>
    <t>Liquidação da NE nº 2025NE0000473 - Ref. a aquisição de serviços de Buffet, conforme NF-e n° 720 e documentos no SEI 2025.007355.</t>
  </si>
  <si>
    <t>720/2025</t>
  </si>
  <si>
    <t>1077/2025</t>
  </si>
  <si>
    <t>2025.007355</t>
  </si>
  <si>
    <t>Liquidação da NE nº 2025NE0000614 - Referente a contratação da empresa para o serviço de Bufê, conforme NF n° 721 e documentos no SEI 2025.007356.</t>
  </si>
  <si>
    <t>721/2025</t>
  </si>
  <si>
    <t>1078/2025</t>
  </si>
  <si>
    <t>2025.007356</t>
  </si>
  <si>
    <t>Liquidação da NE nº 2025NE0000610 - Ref. a aquisição de serviços de Buffet, conforme NF-e n° 722 e documentos no SEI 2025.007358.</t>
  </si>
  <si>
    <t>722/2025</t>
  </si>
  <si>
    <t>1079/2025</t>
  </si>
  <si>
    <t>2025.007358</t>
  </si>
  <si>
    <t>LINK CARD ADMINISTRADORA DE BENEFICIOS EIRELI EPP</t>
  </si>
  <si>
    <t>Liquidação da NE nº 2025NE0000033 - Ref. prestação do serviços de abastecimentos (CA 001/2024-MP/PGJ), ref. a MARÇO/2025 conforme NFS-e n° 19877 e documentos no PI-SEI 2025.007404.</t>
  </si>
  <si>
    <t>19877/2025</t>
  </si>
  <si>
    <t>1081/2025</t>
  </si>
  <si>
    <t>2025.007404</t>
  </si>
  <si>
    <t>EMPRESA BRASILEIRA DE CORREIOS E TELEGRAFOS</t>
  </si>
  <si>
    <t>Liquidação da NE nº 2025NE0000067 - Ref. serviços e venda de produtos postais (CA 035/2021/MP/PGJ) conforme Fatura nº 78196 e documentos no SEI 2025.007610.</t>
  </si>
  <si>
    <t>Fatura nº 78196</t>
  </si>
  <si>
    <t>1082/2025</t>
  </si>
  <si>
    <t>2025.007610</t>
  </si>
  <si>
    <t>PREVILEMOS LTDA - ADMINISTRADORA E CORRETORA DE SEGUROS</t>
  </si>
  <si>
    <t>Liquidação da NE nº 2024NE0001817 - Prestação de seguro coletivo contra acidentes pessoais de estagiários (CA 007/2023-MP/PGJ) referente ao período de 01/03/2025 à 01/04/2025,  conforme Fatura nº 19 e demais documentos no SEI 2025.007427.</t>
  </si>
  <si>
    <t>Fatura nº 19</t>
  </si>
  <si>
    <t>1083/2025</t>
  </si>
  <si>
    <t>2025.007427</t>
  </si>
  <si>
    <t>Liquidação da NE nº 2024NE0000036 - Ref. a Manutencao e Conservacao De Veiculos - serviço (CA N° 007/2023-MP/PGJ) referente JANEIRO/2025, conforme a NF-e n° 2723296&amp;#8203; e documentos no PI-SEI 2025.003163.</t>
  </si>
  <si>
    <t>2723296/2025</t>
  </si>
  <si>
    <t>1085/2025</t>
  </si>
  <si>
    <t>2025.003163</t>
  </si>
  <si>
    <t xml:space="preserve">Liquidação da NE nº 2024NE0000369 - Ref. a Manutencao e Conservacao De Veiculos - serviço (CA N° 007/2023-MP/PGJ) referente JANEIRO/2025, conforme a NF-e n° 2723296&amp;#8203; e documentos no PI-SEI 2025.003163. </t>
  </si>
  <si>
    <t>1086/2025</t>
  </si>
  <si>
    <t>JF ENGENHARIA E SERVICOS ESPECIALIZADOS LTDA</t>
  </si>
  <si>
    <t>Liquidação da NE nº 2025NE0000014 - Ref. serviço de limpeza e conservação nas instalações da PGJ/AM (CA 010/2020-MP/PGJ) relativo a MARÇO/2025, conforme NFS-nº 7561 e documentos no SEI 2025.007445.</t>
  </si>
  <si>
    <t>7561/2025</t>
  </si>
  <si>
    <t>1126/2025</t>
  </si>
  <si>
    <t>2025.007445</t>
  </si>
  <si>
    <t>CASA NOVA ENGENHARIA E CONSULTORIA LTDA  ME</t>
  </si>
  <si>
    <t>Liquidação da NE nº 2025NE0000013 - Ref. a serviço de manutenção preventiva e corretiva da ETE, 11ª Medição, no período de 27/02/2025 a 27/03/2025, conforme NFS-e n° 196 e documentos no SEI 2025.007851.</t>
  </si>
  <si>
    <t>196/2025</t>
  </si>
  <si>
    <t>1127/2025</t>
  </si>
  <si>
    <t>2025.007851</t>
  </si>
  <si>
    <t>FIOS TECNOLOGIA DA INFORMACAO LTDA</t>
  </si>
  <si>
    <t>Liquidação da NE nº 2025NE0000035 - Prestação de Serviço Telefônico Fixo Comutado – STFC e Serviço de Comunicação Multimídia - SCM (CA 008/2024 - MP/PGJ) referente a MARÇO/2025, conforme NFS-e n° 2259 e documentos no PI-SEI 2025.007718.</t>
  </si>
  <si>
    <t>2259/2025</t>
  </si>
  <si>
    <t>1128/2025</t>
  </si>
  <si>
    <t>2025.007718</t>
  </si>
  <si>
    <t>Liquidação da NE nº 2025NE0000035 Prestação de Serviço Telefônico Fixo Comutado – STFC e Serviço de Comunicação Multimídia - SCM (CA 008/2024 - MP/PGJ) referente a MARÇO/2025, conforme NFS-e n° 2260 e documentos no PI-SEI 2025.007718.</t>
  </si>
  <si>
    <t>2260/2025</t>
  </si>
  <si>
    <t>1129/2025</t>
  </si>
  <si>
    <t>PRODAM PROCESSAMENTO DE DADOS AMAZONAS S A</t>
  </si>
  <si>
    <t>Liquidação da NE nº 2025NE0000019 - Ref. serviço de execução do Sistema AJURI (CA 012/2021– MP/PGJ), referente ao mês de MARÇO/2025, conforme NFS-nº 53546 e documentos no SEI 2025.007723.</t>
  </si>
  <si>
    <t>53546/2025</t>
  </si>
  <si>
    <t>1130/2025</t>
  </si>
  <si>
    <t>2025.007723</t>
  </si>
  <si>
    <t>Liquidação da NE nº 2025NE0000233 - Ref. serviço execução de Sistema Prodam RH (CA 002/2025– MP/PGJ), referente ao mês de MARÇO/2025, conforme NFS-nº 53548 e documentos no SEI 2025.007677.</t>
  </si>
  <si>
    <t>53548/2025</t>
  </si>
  <si>
    <t>1134/2025</t>
  </si>
  <si>
    <t>2025.007677</t>
  </si>
  <si>
    <t>MOVX TECNOLOGIA LTDA</t>
  </si>
  <si>
    <t>Liquidação da NE nº 2025NE0000447 - Serviços de licença de uso do software freepik (CA N° 003/2025 - MP/PGJ ) conforme NFS-e n° 655 e documentos no PI-SEI 2025.007145</t>
  </si>
  <si>
    <t>655/2025</t>
  </si>
  <si>
    <t>1135/2025</t>
  </si>
  <si>
    <t>2025.007145</t>
  </si>
  <si>
    <t xml:space="preserve"> F. A. DOS SANTOS JUNIOR LTDA</t>
  </si>
  <si>
    <t>Liquidação da NE nº 2024NE0001700 - Referente ao serviço de instalação de equipamentos (C.A. 022/2023-MP/PGJ - 1ºT.A.), conforme NF-e n° 398 e demais documentos no SEI 2024.018036.</t>
  </si>
  <si>
    <t>398/2025</t>
  </si>
  <si>
    <t>1137/2025</t>
  </si>
  <si>
    <t>2024.018036</t>
  </si>
  <si>
    <t>AS CLINICA MEDICA OCUPACIONAL LTDA</t>
  </si>
  <si>
    <t>Liquidação da NE nº 2025NE0000265 - Referente a prestação de serviços, sob demanda, de avaliação médica psiquiátrica, para a emissão de laudos e pareceres, para subsidiar a instrução de processos extrajudiciais no âmbito do MPAM conforme NF-e n° 617, CA Nº 003/2025- MP/PGJ e PI-SEI 2025.007406.</t>
  </si>
  <si>
    <t>617/2025</t>
  </si>
  <si>
    <t>1152/2025</t>
  </si>
  <si>
    <t>2025.007406</t>
  </si>
  <si>
    <t xml:space="preserve"> PRODAM PROCESSAMENTO DE DADOS AMAZONAS S A</t>
  </si>
  <si>
    <t>Liquidação da NE nº 2025NE0000019 Ref. serviço de execução do Sistema AJURI (CA 012/2021– MP/PGJ), referente ao mês de DEZEMBRO/2024, conforme NFS-nº 51387 e documentos no SEI 2025.001127.</t>
  </si>
  <si>
    <t>51387/2025</t>
  </si>
  <si>
    <t>1171/2025</t>
  </si>
  <si>
    <t>2025.001127</t>
  </si>
  <si>
    <t>COMPANHIA DE SANEAMENTO DO AMAZONAS S/A</t>
  </si>
  <si>
    <t>Liquidação da NE nº 2024NE0000014 - Ref. fornecimento de água potável ao prédio da Promotorias de Justiça de Autazes, conforme Fatura n° 220980320257 (CA 006/2022-MPAM/PGJ) relativo a MARÇO/2025 conf. documentos no SEI 2025.007824.</t>
  </si>
  <si>
    <t>Fatura n° 220980320257</t>
  </si>
  <si>
    <t>1172/2025</t>
  </si>
  <si>
    <t>2025.007824</t>
  </si>
  <si>
    <t>Liquidação da NE nº 2024NE0000014 - Ref. fornecimento de água potável ao prédio da Promotorias de Justiça de Carauari, conforme Fatura n° 172460320259 (CA 006/2022-MPAM/PGJ) relativo a MARÇO/2025 conf. documentos no SEI 2025.007824."</t>
  </si>
  <si>
    <t>Fatura n° 172460320259</t>
  </si>
  <si>
    <t>1173/2025</t>
  </si>
  <si>
    <t>Liquidação da NE nº 2024NE0000014 - Ref. fornecimento de água potável ao prédio da Promotorias de Justiça de Codajás, conforme Fatura n° 284870320256 (CA 006/2022-MPAM/PGJ) relativo a MARÇO/2025 conf. documentos no SEI 2025.007824."</t>
  </si>
  <si>
    <t>Fatura n° 284870320256</t>
  </si>
  <si>
    <t>1174/2025</t>
  </si>
  <si>
    <t>Liquidação da NE nº 2024NE0000014 - Ref. fornecimento de água potável ao prédio da Promotorias de Justiça de Juruá, conforme Fatura n° 109180320250 (CA 006/2022-MPAM/PGJ) relativo a MARÇO/2025 conf. documentos no SEI 2025.007824."</t>
  </si>
  <si>
    <t>Fatura n° 109180320250</t>
  </si>
  <si>
    <t>1175/2025</t>
  </si>
  <si>
    <t>Liquidação da NE nº 2024NE0000014 - Ref. fornecimento de água potável ao prédio da Promotorias de Justiça de Careiro da Várzea, conforme Fatura n° 647040320259 (CA 006/2022-MPAM/PGJ) relativo a MARÇO/2025 conf. documentos no SEI 2025.007824.</t>
  </si>
  <si>
    <t>Fatura n° 647040320259</t>
  </si>
  <si>
    <t>1176/2025</t>
  </si>
  <si>
    <t>Liquidação da NE nº 2024NE0000014 - Ref. fornecimento de água potável ao prédio da Promotorias de Justiça de Tabatinga, conforme Fatura n° 049430320256 (CA 006/2022-MPAM/PGJ) relativo a MARÇO/2025 conf. documentos no SEI 2025.007824.</t>
  </si>
  <si>
    <t>Fatura n° 049430320256</t>
  </si>
  <si>
    <t>1177/2025</t>
  </si>
  <si>
    <t>A DE CASTRO AMORA LTDA</t>
  </si>
  <si>
    <t>Liquidação da NE nº 2025NE0000249 - Ref.a aquisição de serviços de gráficos, conforme NF-e n° 316 e documentos no SEI 2025.007815.</t>
  </si>
  <si>
    <t>316/2025</t>
  </si>
  <si>
    <t>1180/2025</t>
  </si>
  <si>
    <t>2025.007815</t>
  </si>
  <si>
    <t>GARTNER DO BRASIL SERVICOS DE PESQUISAS LTDA.</t>
  </si>
  <si>
    <t>Liquidação da NE nº 2024NE0000021 - Ref. prestação de serviços técnicos especializados de pesquisa e aconselhamento imparcial em Tecnologia da Informação, na forma de assinaturas para acesso a bases de conhecimentos (CA 034/2021 - MP/PGJ), relativo a Parcela 12/12, conforme NFS-nº 45187 e documentos no SEI 2025.001119.</t>
  </si>
  <si>
    <t>45187/2025</t>
  </si>
  <si>
    <t>1187/2025</t>
  </si>
  <si>
    <t>2025.001119</t>
  </si>
  <si>
    <t>Liquidação da NE nº 2025NE0000705 - Ref. prestação de serviços técnicos especializados de pesquisa e aconselhamento imparcial em Tecnologia da Informação, na forma de assinaturas para acesso a bases de conhecimentos (CA 034/2021 - MP/PGJ), relativo a Parcela 12/12, conforme NFS-nº 45187 e documentos no SEI 2025.001119.</t>
  </si>
  <si>
    <t>1188/2025</t>
  </si>
  <si>
    <t>Liquidação da NE nº 2025NE0000194 - Ref. serviços gráficos para atender as atividades inerentes ao Centro de Estudos e Aperfeiçoamento Funcional (CEAF), para a confecção do material gráfico para o Projeto "MP nas Comunidades", ser desenvolvido por esta Promotora de Justiça nas comunidades situadas na Zona Rural de Beruri, conforme NF-e n° 303 e documentos no SEI 2025.007687.</t>
  </si>
  <si>
    <t>303/2025</t>
  </si>
  <si>
    <t>1189/2025</t>
  </si>
  <si>
    <t>2025.007687</t>
  </si>
  <si>
    <t>TELEFONICA BRASIL S.A.</t>
  </si>
  <si>
    <t>Liquidação da NE nº 2025NE0000015 - Ref. prestação de Serviços Móvel Pessoal – SMP (CA 016/2023 - MP/PGJ 1º TA) relativo a MARÇO/25 conforme Fatura nº 0345991343 e documentos no SEI 2025.007347.</t>
  </si>
  <si>
    <t>Fatura nº 0345991343</t>
  </si>
  <si>
    <t>1190/2025</t>
  </si>
  <si>
    <t>2025.007347</t>
  </si>
  <si>
    <t>Liquidação da NE nº 2025NE0000171 - Ref. serviços gráficos para atender as atividades inerentes ao Centro de Estudos e Aperfeiçoamento Funcional (CEAF), para a confecção do material gráfico para o Projeto "MP nas Escolas" a ser desenvolvido na capital e, principalmente no interior do Estado do Amazonas, conforme NF-e n° 302 e documentos no SEI 2025.007820.</t>
  </si>
  <si>
    <t>302/2025</t>
  </si>
  <si>
    <t>1204/2025</t>
  </si>
  <si>
    <t>2025.007820</t>
  </si>
  <si>
    <t>G REFRIGERAÇAO COM E SERV DE REFRIGERAÇAO LTDA  ME</t>
  </si>
  <si>
    <t>Liquidação da NE nº 2025NE0000008 - Ref. serv. manutenção preventiva e corretiva no sistema de refrigeração (CA 025/2022 MP/PGJ  3º TA) relativo a MARÇO/2025 conforme NFS-nº 3214 e documentos no SEI 2025.007392.</t>
  </si>
  <si>
    <t>3214/2025</t>
  </si>
  <si>
    <t>1205/2025</t>
  </si>
  <si>
    <t>2025.007392</t>
  </si>
  <si>
    <t xml:space="preserve"> AMAZONAS ENERGIA S.A</t>
  </si>
  <si>
    <t>Liquidação da NE nº 2024NE0001599 - Ref. serviço de fornecimento de energia elétrica nas  unidades consumidoras da Procuradoria-Geral de Justiça do Estado do Amazonas (CA 027/2024-MP/PGJ) relativo a MARÇO/2025, conforme Fatura nº 869937.03/2025.01&amp;#8203; e documentos no SEI 2025.007987.</t>
  </si>
  <si>
    <t>Fatura nº 869937.03/2025.01​</t>
  </si>
  <si>
    <t>1206/2025</t>
  </si>
  <si>
    <t>2025.007987</t>
  </si>
  <si>
    <t>Liquidação da NE nº 2025NE0000025 - Ref. serviço de fornecimento de energia elétrica nas  unidades consumidoras da Procuradoria-Geral de Justiça do Estado do Amazonas (CA 027/2024-MP/PGJ) relativo a MARÇO/2025, conforme Fatura nº 869937.03/2025.01&amp;#8203; e documentos no SEI 2025.007987.</t>
  </si>
  <si>
    <t>1207/2025</t>
  </si>
  <si>
    <t>Liquidação da NE nº 2025NE0000233 - Ref. ao fornecimento de licença de uso de sistemas de informação para a disponibilização de Sistema de Cadastro, Folha de Pagamento e Recursos Humanos, em plataforma Web, PRODAM RH (CA 002/2025 - MP/PGJ), ref. ao mês de FEVEREIRO/2025, conf. NF-nº 53389 e documentos no SEI 2025.007018.</t>
  </si>
  <si>
    <t>53389/2025</t>
  </si>
  <si>
    <t>1220/2025</t>
  </si>
  <si>
    <t>2025.007018</t>
  </si>
  <si>
    <t>ALFAMA COM E SERVIÇOS LTDA</t>
  </si>
  <si>
    <t>Liquidação da NE nº 2025NE0000006 - Ref. prestação dos serviços continuados de desinsetização, desratização, descupinização e desalojamento, relativo a MARÇO/2025 conforme NF-e n° 4238 e documentos no SEI 2025.007950.</t>
  </si>
  <si>
    <t>4238/2025</t>
  </si>
  <si>
    <t>1221/2025</t>
  </si>
  <si>
    <t>2025.007950</t>
  </si>
  <si>
    <t>B. M. J. COMERCIAL E SERVICOS LTDA</t>
  </si>
  <si>
    <t>Liquidação da NE nº 2025NE0000020 - Manutenção preventiva e corretiva de grupo gerador (CA N° 021/2023 MP/PGJ) referente a FEVEREIRO/2025 conforme NFS-e nº 556 e documentos no PI-SEI 2025.006154.</t>
  </si>
  <si>
    <t>556/2025</t>
  </si>
  <si>
    <t>1222/2025</t>
  </si>
  <si>
    <t>2025.006154</t>
  </si>
  <si>
    <t>Liquidação da NE nº 2025NE0000020 - Serviço  referente ao fornecimento de 296 litros de combustível (CA N° 021/2023 MP/PGJ) referente a FEVEREIRO/2025 conforme NFS-e nº 557 e documentos no PI-SEI 2025.006153.</t>
  </si>
  <si>
    <t>557/2025</t>
  </si>
  <si>
    <t>1223/2025</t>
  </si>
  <si>
    <t>2025.006153</t>
  </si>
  <si>
    <t>Liquidação da NE nº 2025NE0000016 -  Prestação de serviço de emissão, reserva e remarcação de bilhetes para voos nacionais e internacionais (C.A. N° 019/2023 - MP/PGJ) referente a MARÇO/2025, conforme Fatura N° 11607 e SEI 2025.007722.</t>
  </si>
  <si>
    <t>Fatura nº 11607</t>
  </si>
  <si>
    <t>1292/2025</t>
  </si>
  <si>
    <t>2025.007722</t>
  </si>
  <si>
    <t>Liquidação da NE nº 2025NE0000013 - Ref. à Medição de Prestação de Serviço de Manutenção Corretiva referente MARÇO/2025, conforme NFS-e n° 234 e documentos no SEI 2025.008678.</t>
  </si>
  <si>
    <t>234/2025</t>
  </si>
  <si>
    <t>1294/2025</t>
  </si>
  <si>
    <t>2025.008678</t>
  </si>
  <si>
    <t>SENCINET BRASIL SERVICOS DE TELECOMUNICACOES LTDA</t>
  </si>
  <si>
    <t>Liquidação da NE nº 2025NE0000460 - Referente ao Reconhecimento de Dívida por Prest. Serv. Locação de Equip. e Circuito Dedicado de Com.Dados após término do CA 022/2021-MP/PGJ - 3ª TA, referente ao periodo de 05/10/2024 a 04/11/2024 conforme NFS-e n° 19533 e demais documentos no PI-SEI 2024.026807.</t>
  </si>
  <si>
    <t>19533/2025</t>
  </si>
  <si>
    <t>1295/2025</t>
  </si>
  <si>
    <t>2024.026807</t>
  </si>
  <si>
    <t>Liquidação da NE nº 2025NE0000460 - Referente ao Reconhecimento de Dívida por Prest. Serv. Comunicação de Dados e Circuito Dedicado de Com.Dados após término do CA 022/2021-MP/PGJ - 3ª TA, referente ao periodo de 05/10/2024 a 04/11/2024 conforme NFS-e n° 10225 e demais documentos no PI-SEI 2024.026807.</t>
  </si>
  <si>
    <t>10225/2025</t>
  </si>
  <si>
    <t>1296/2025</t>
  </si>
  <si>
    <t>Liquidação da NE nº 2025NE0000002 Ref. prestação de serviço de administração, gerenciamento e fornecimento de vale-alimentação (CA 015/2020 - MP/PGJ) relativo a ABRIL/2025, conforme NFS-nº 2416349 e documentos no SEI 2025.008596.</t>
  </si>
  <si>
    <t>2416349/2025</t>
  </si>
  <si>
    <t>1297/2025</t>
  </si>
  <si>
    <t>2025.008596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</si>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</sst>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0" fillId="0" borderId="0" applyBorder="0" applyProtection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Border="1" applyAlignment="1">
      <alignment horizontal="left" vertical="center" wrapText="1"/>
    </xf>
    <xf numFmtId="0" fontId="10" fillId="0" borderId="2" xfId="2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1" fillId="0" borderId="2" xfId="2" applyFont="1" applyBorder="1" applyAlignment="1">
      <alignment horizontal="left" vertical="center" wrapText="1"/>
    </xf>
    <xf numFmtId="0" fontId="10" fillId="0" borderId="0" xfId="2" applyAlignment="1">
      <alignment horizontal="left" vertical="center" wrapText="1"/>
    </xf>
    <xf numFmtId="43" fontId="2" fillId="0" borderId="0" xfId="0" applyNumberFormat="1" applyFont="1"/>
    <xf numFmtId="4" fontId="2" fillId="0" borderId="0" xfId="0" applyNumberFormat="1" applyFont="1"/>
    <xf numFmtId="49" fontId="9" fillId="0" borderId="2" xfId="0" quotePrefix="1" applyNumberFormat="1" applyFont="1" applyBorder="1" applyAlignment="1">
      <alignment horizontal="center" vertical="center"/>
    </xf>
    <xf numFmtId="0" fontId="9" fillId="0" borderId="2" xfId="2" applyFont="1" applyBorder="1" applyAlignment="1" applyProtection="1">
      <alignment horizontal="left" vertical="center" wrapText="1"/>
    </xf>
    <xf numFmtId="0" fontId="10" fillId="0" borderId="2" xfId="2" applyBorder="1" applyAlignment="1" applyProtection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2" xfId="2" applyBorder="1" applyAlignment="1">
      <alignment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75FD91A0-DFCA-497B-A0F4-9B1F410F2F60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D44B5FE1-E93B-4DC7-A254-57ADB3F7CBF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4.Abril/4.ORDEM_CRONOL&#211;GICA_%20DE_%20PAGAMENTOS_ABRIL.xlsx" TargetMode="External"/><Relationship Id="rId1" Type="http://schemas.openxmlformats.org/officeDocument/2006/relationships/externalLinkPath" Target="4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ABRIL/2025</v>
          </cell>
        </row>
        <row r="28">
          <cell r="A28" t="str">
            <v>Data da última atualização: 05/05/2025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NFS_196_2025_CASA_NOVA_97b1d.pdf" TargetMode="External"/><Relationship Id="rId21" Type="http://schemas.openxmlformats.org/officeDocument/2006/relationships/hyperlink" Target="https://www.mpam.mp.br/images/NF_722_2025_QUALY_dc1f8.pdf" TargetMode="External"/><Relationship Id="rId42" Type="http://schemas.openxmlformats.org/officeDocument/2006/relationships/hyperlink" Target="https://www.mpam.mp.br/images/NFS_45187_2025_GARTNER_f5217.pdf" TargetMode="External"/><Relationship Id="rId47" Type="http://schemas.openxmlformats.org/officeDocument/2006/relationships/hyperlink" Target="https://www.mpam.mp.br/images/NFS_3214_2025_G_REFRIGERA%C3%87%C3%83O_53dbe.pdf" TargetMode="External"/><Relationship Id="rId63" Type="http://schemas.openxmlformats.org/officeDocument/2006/relationships/hyperlink" Target="https://www.mpam.mp.br/images/CT_07-2023_-_MP-PGJ_fb5b5.pdf" TargetMode="External"/><Relationship Id="rId68" Type="http://schemas.openxmlformats.org/officeDocument/2006/relationships/hyperlink" Target="https://www.mpam.mp.br/images/CT_n_019-2021-MP-PGJ_60243.pdf" TargetMode="External"/><Relationship Id="rId84" Type="http://schemas.openxmlformats.org/officeDocument/2006/relationships/hyperlink" Target="https://www.mpam.mp.br/images/CCT_06-2022_-_MP-PGJ_b19f3.pdf" TargetMode="External"/><Relationship Id="rId89" Type="http://schemas.openxmlformats.org/officeDocument/2006/relationships/hyperlink" Target="https://www.mpam.mp.br/images/CT_n%C2%BA_10-2020-MP-PGJ_d98a6.pdf" TargetMode="External"/><Relationship Id="rId112" Type="http://schemas.openxmlformats.org/officeDocument/2006/relationships/hyperlink" Target="https://www.mpam.mp.br/images/NFS_010225_2025_SENSINET_edb00.pdf" TargetMode="External"/><Relationship Id="rId16" Type="http://schemas.openxmlformats.org/officeDocument/2006/relationships/hyperlink" Target="https://www.mpam.mp.br/images/NFS_2680925_2025_PRIME_1c295.pdf" TargetMode="External"/><Relationship Id="rId107" Type="http://schemas.openxmlformats.org/officeDocument/2006/relationships/hyperlink" Target="https://www.mpam.mp.br/images/CT_n%C2%BA_015-2020-MP-PGJ_4610e.pdf" TargetMode="External"/><Relationship Id="rId11" Type="http://schemas.openxmlformats.org/officeDocument/2006/relationships/hyperlink" Target="https://www.mpam.mp.br/images/NFS_552068_2025_ORACLE_07435.pdf" TargetMode="External"/><Relationship Id="rId32" Type="http://schemas.openxmlformats.org/officeDocument/2006/relationships/hyperlink" Target="https://www.mpam.mp.br/images/NFS_398_2025_F_ALVES_6f080.pdf" TargetMode="External"/><Relationship Id="rId37" Type="http://schemas.openxmlformats.org/officeDocument/2006/relationships/hyperlink" Target="https://www.mpam.mp.br/images/FATURA_284870320256_2025_COSAMA_CODAJAS_fc563.pdf" TargetMode="External"/><Relationship Id="rId53" Type="http://schemas.openxmlformats.org/officeDocument/2006/relationships/hyperlink" Target="https://www.mpam.mp.br/images/NFS_557_2025_BMJ_e148e.pdf" TargetMode="External"/><Relationship Id="rId58" Type="http://schemas.openxmlformats.org/officeDocument/2006/relationships/hyperlink" Target="https://www.mpam.mp.br/images/Contratos/2023/Contrato/CT_04-2023_-_MP-PGJ.pdf_ee471.pdf" TargetMode="External"/><Relationship Id="rId74" Type="http://schemas.openxmlformats.org/officeDocument/2006/relationships/hyperlink" Target="https://www.mpam.mp.br/images/CT_n%C2%BA_012-2021-MP-PGJ_df72d.pdf" TargetMode="External"/><Relationship Id="rId79" Type="http://schemas.openxmlformats.org/officeDocument/2006/relationships/hyperlink" Target="https://www.mpam.mp.br/images/CC_n%C2%BA_01-2022-MP-PGJ_36aa3.pdf" TargetMode="External"/><Relationship Id="rId102" Type="http://schemas.openxmlformats.org/officeDocument/2006/relationships/hyperlink" Target="https://www.mpam.mp.br/images/3%C2%BA_TA_ao_CT_008-2021_-_MP-PGJ_56dd6.pdf" TargetMode="External"/><Relationship Id="rId5" Type="http://schemas.openxmlformats.org/officeDocument/2006/relationships/hyperlink" Target="https://www.mpam.mp.br/images/NFS_794541_2025_SOFTPLAN_8c824.pdf" TargetMode="External"/><Relationship Id="rId90" Type="http://schemas.openxmlformats.org/officeDocument/2006/relationships/hyperlink" Target="https://www.mpam.mp.br/images/CT_19-2024_-_MP-PGJ_419d8.pdf" TargetMode="External"/><Relationship Id="rId95" Type="http://schemas.openxmlformats.org/officeDocument/2006/relationships/hyperlink" Target="https://www.mpam.mp.br/images/CT_27-2024_-_MP-PGJ_e0a09.pdf" TargetMode="External"/><Relationship Id="rId22" Type="http://schemas.openxmlformats.org/officeDocument/2006/relationships/hyperlink" Target="https://www.mpam.mp.br/images/NFS_019877_2025_LINK_CARD_46dde.pdf" TargetMode="External"/><Relationship Id="rId27" Type="http://schemas.openxmlformats.org/officeDocument/2006/relationships/hyperlink" Target="https://www.mpam.mp.br/images/NFS_2259_2025_FIOS_30dde.pdf" TargetMode="External"/><Relationship Id="rId43" Type="http://schemas.openxmlformats.org/officeDocument/2006/relationships/hyperlink" Target="https://www.mpam.mp.br/images/NFS_45187_2025_GARTNER_f5217.pdf" TargetMode="External"/><Relationship Id="rId48" Type="http://schemas.openxmlformats.org/officeDocument/2006/relationships/hyperlink" Target="https://www.mpam.mp.br/images/FATURA_869937_03_2025_AMAZONAS_ENERGIA_7a1ab.pdf" TargetMode="External"/><Relationship Id="rId64" Type="http://schemas.openxmlformats.org/officeDocument/2006/relationships/hyperlink" Target="https://www.mpam.mp.br/images/CT_22-2023_-_MP-PGJ_e60b0.pdf" TargetMode="External"/><Relationship Id="rId69" Type="http://schemas.openxmlformats.org/officeDocument/2006/relationships/hyperlink" Target="https://www.mpam.mp.br/images/CT_n_019-2021-MP-PGJ_60243.pdf" TargetMode="External"/><Relationship Id="rId113" Type="http://schemas.openxmlformats.org/officeDocument/2006/relationships/hyperlink" Target="https://www.mpam.mp.br/images/NFS_2416349_2025_TRIVALE_bf99a.pdf" TargetMode="External"/><Relationship Id="rId80" Type="http://schemas.openxmlformats.org/officeDocument/2006/relationships/hyperlink" Target="https://www.mpam.mp.br/images/CCT_06-2022_-_MP-PGJ_b19f3.pdf" TargetMode="External"/><Relationship Id="rId85" Type="http://schemas.openxmlformats.org/officeDocument/2006/relationships/hyperlink" Target="https://www.mpam.mp.br/images/CCT_06-2022_-_MP-PGJ_b19f3.pdf" TargetMode="External"/><Relationship Id="rId12" Type="http://schemas.openxmlformats.org/officeDocument/2006/relationships/hyperlink" Target="https://www.mpam.mp.br/images/NFS_552175_2025_ORACLE_84c18.pdf" TargetMode="External"/><Relationship Id="rId17" Type="http://schemas.openxmlformats.org/officeDocument/2006/relationships/hyperlink" Target="https://www.mpam.mp.br/images/NFS_2680926_2025_PRIME_fc8a5.pdf" TargetMode="External"/><Relationship Id="rId33" Type="http://schemas.openxmlformats.org/officeDocument/2006/relationships/hyperlink" Target="https://www.mpam.mp.br/images/NFS_617_2025_AS_CLINICA_73f1a.pdf" TargetMode="External"/><Relationship Id="rId38" Type="http://schemas.openxmlformats.org/officeDocument/2006/relationships/hyperlink" Target="https://www.mpam.mp.br/images/FATURA_109180320250_2025_COSAMA_JURUA_336e3.pdf" TargetMode="External"/><Relationship Id="rId59" Type="http://schemas.openxmlformats.org/officeDocument/2006/relationships/hyperlink" Target="https://www.mpam.mp.br/images/CT_07-2023_-_MP-PGJ_fb5b5.pdf" TargetMode="External"/><Relationship Id="rId103" Type="http://schemas.openxmlformats.org/officeDocument/2006/relationships/hyperlink" Target="https://www.mpam.mp.br/images/1%C2%BA_TA_ao_CT_024-2023-_MP_-_PGJ_5975b.pdf" TargetMode="External"/><Relationship Id="rId108" Type="http://schemas.openxmlformats.org/officeDocument/2006/relationships/hyperlink" Target="https://www.mpam.mp.br/images/CT_n%C2%BA_008-2021-MP-PGJ_077ad.pdf" TargetMode="External"/><Relationship Id="rId54" Type="http://schemas.openxmlformats.org/officeDocument/2006/relationships/hyperlink" Target="https://www.mpam.mp.br/images/NFS_25409_2025_GIBBOR_1ec49.pdf" TargetMode="External"/><Relationship Id="rId70" Type="http://schemas.openxmlformats.org/officeDocument/2006/relationships/hyperlink" Target="https://www.mpam.mp.br/images/CT_n_019-2021-MP-PGJ_60243.pdf" TargetMode="External"/><Relationship Id="rId75" Type="http://schemas.openxmlformats.org/officeDocument/2006/relationships/hyperlink" Target="https://www.mpam.mp.br/images/CT_n%C2%BA_012-2021-MP-PGJ_df72d.pdf" TargetMode="External"/><Relationship Id="rId91" Type="http://schemas.openxmlformats.org/officeDocument/2006/relationships/hyperlink" Target="https://www.mpam.mp.br/images/CT_01-2024_-_MP-PGJ_ac2a1.pdf" TargetMode="External"/><Relationship Id="rId96" Type="http://schemas.openxmlformats.org/officeDocument/2006/relationships/hyperlink" Target="https://www.mpam.mp.br/images/CT_n.%C2%BA_002-2025_-_MP-PGJ_aed9a.pdf" TargetMode="External"/><Relationship Id="rId1" Type="http://schemas.openxmlformats.org/officeDocument/2006/relationships/hyperlink" Target="https://www.mpam.mp.br/images/NFS_2723296_2025_PRIME_0a224.pdf" TargetMode="External"/><Relationship Id="rId6" Type="http://schemas.openxmlformats.org/officeDocument/2006/relationships/hyperlink" Target="https://www.mpam.mp.br/images/NFS_794542_2025_SOFTPLAN_58ac8.pdf" TargetMode="External"/><Relationship Id="rId15" Type="http://schemas.openxmlformats.org/officeDocument/2006/relationships/hyperlink" Target="https://www.mpam.mp.br/images/NFS_600_2025_2KS_8e27c.pdf" TargetMode="External"/><Relationship Id="rId23" Type="http://schemas.openxmlformats.org/officeDocument/2006/relationships/hyperlink" Target="https://www.mpam.mp.br/images/FATURA_78196_2025_CORREIOS_254cd.pdf" TargetMode="External"/><Relationship Id="rId28" Type="http://schemas.openxmlformats.org/officeDocument/2006/relationships/hyperlink" Target="https://www.mpam.mp.br/images/NFS_2260_2025_FIOS_bd820.pdf" TargetMode="External"/><Relationship Id="rId36" Type="http://schemas.openxmlformats.org/officeDocument/2006/relationships/hyperlink" Target="https://www.mpam.mp.br/images/FATURA_172460320259_2025_COSAMA_CARAUARI_a3fbf.pdf" TargetMode="External"/><Relationship Id="rId49" Type="http://schemas.openxmlformats.org/officeDocument/2006/relationships/hyperlink" Target="https://www.mpam.mp.br/images/FATURA_869937_03_2025_AMAZONAS_ENERGIA_7a1ab.pdf" TargetMode="External"/><Relationship Id="rId57" Type="http://schemas.openxmlformats.org/officeDocument/2006/relationships/hyperlink" Target="https://www.mpam.mp.br/images/Contratos/2023/Contrato/CT_04-2023_-_MP-PGJ.pdf_ee471.pdf" TargetMode="External"/><Relationship Id="rId106" Type="http://schemas.openxmlformats.org/officeDocument/2006/relationships/hyperlink" Target="https://www.mpam.mp.br/images/CT_N%C2%BA_022-2021-MP-PGJ_4d651.pdf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NFS_94_2025_SERVIX_25f69.pdf" TargetMode="External"/><Relationship Id="rId31" Type="http://schemas.openxmlformats.org/officeDocument/2006/relationships/hyperlink" Target="https://www.mpam.mp.br/images/NFS_655_2025_MOVX_6d58a.pdf" TargetMode="External"/><Relationship Id="rId44" Type="http://schemas.openxmlformats.org/officeDocument/2006/relationships/hyperlink" Target="https://www.mpam.mp.br/images/NFS_303_2025_A_DE_CASTRO_67423.pdf" TargetMode="External"/><Relationship Id="rId52" Type="http://schemas.openxmlformats.org/officeDocument/2006/relationships/hyperlink" Target="https://www.mpam.mp.br/images/NFS_556_2025_BMJ_d197a.pdf" TargetMode="External"/><Relationship Id="rId60" Type="http://schemas.openxmlformats.org/officeDocument/2006/relationships/hyperlink" Target="https://www.mpam.mp.br/images/CT_07-2023_-_MP-PGJ_fb5b5.pdf" TargetMode="External"/><Relationship Id="rId65" Type="http://schemas.openxmlformats.org/officeDocument/2006/relationships/hyperlink" Target="https://www.mpam.mp.br/images/CT_16-2023_-_MP-PGJ_8a82c.pdf" TargetMode="External"/><Relationship Id="rId73" Type="http://schemas.openxmlformats.org/officeDocument/2006/relationships/hyperlink" Target="https://www.mpam.mp.br/images/CT_n%C2%BA_035-2021-MP-PGJ_8bef6.pdf" TargetMode="External"/><Relationship Id="rId78" Type="http://schemas.openxmlformats.org/officeDocument/2006/relationships/hyperlink" Target="https://www.mpam.mp.br/images/CC_n%C2%BA_01-2022-MP-PGJ_36aa3.pdf" TargetMode="External"/><Relationship Id="rId81" Type="http://schemas.openxmlformats.org/officeDocument/2006/relationships/hyperlink" Target="https://www.mpam.mp.br/images/CCT_06-2022_-_MP-PGJ_b19f3.pdf" TargetMode="External"/><Relationship Id="rId86" Type="http://schemas.openxmlformats.org/officeDocument/2006/relationships/hyperlink" Target="https://www.mpam.mp.br/images/Contratos/2022/Contrato/CT_25-2022_-_MP-PGJ_8363e.pdf" TargetMode="External"/><Relationship Id="rId94" Type="http://schemas.openxmlformats.org/officeDocument/2006/relationships/hyperlink" Target="https://www.mpam.mp.br/images/CT_27-2024_-_MP-PGJ_e0a09.pdf" TargetMode="External"/><Relationship Id="rId99" Type="http://schemas.openxmlformats.org/officeDocument/2006/relationships/hyperlink" Target="https://www.mpam.mp.br/images/CT_n.%C2%BA_002-2025_-_MP-PGJ_aed9a.pdf" TargetMode="External"/><Relationship Id="rId101" Type="http://schemas.openxmlformats.org/officeDocument/2006/relationships/hyperlink" Target="https://www.mpam.mp.br/images/1%C2%BA_TA_ao_CT_18-2023_-_MP-PGJ_02584.pdf" TargetMode="External"/><Relationship Id="rId4" Type="http://schemas.openxmlformats.org/officeDocument/2006/relationships/hyperlink" Target="https://www.mpam.mp.br/images/NFS_794540_2025_SOFTPLAN_73f8b.pdf" TargetMode="External"/><Relationship Id="rId9" Type="http://schemas.openxmlformats.org/officeDocument/2006/relationships/hyperlink" Target="https://www.mpam.mp.br/images/NFS_93_2025_SERVIX_51fb4.pdf" TargetMode="External"/><Relationship Id="rId13" Type="http://schemas.openxmlformats.org/officeDocument/2006/relationships/hyperlink" Target="https://www.mpam.mp.br/images/NFS_25641_2025_GIBBOR_38240.pdf" TargetMode="External"/><Relationship Id="rId18" Type="http://schemas.openxmlformats.org/officeDocument/2006/relationships/hyperlink" Target="https://www.mpam.mp.br/images/NFS_4892_2025_ECOSEGME_b48ce.pdf" TargetMode="External"/><Relationship Id="rId39" Type="http://schemas.openxmlformats.org/officeDocument/2006/relationships/hyperlink" Target="https://www.mpam.mp.br/images/FATURA_647040320259_2025_COSAMA_CAREIRO_DA_VARZEA_de1aa.pdf" TargetMode="External"/><Relationship Id="rId109" Type="http://schemas.openxmlformats.org/officeDocument/2006/relationships/hyperlink" Target="https://www.mpam.mp.br/images/FATURA_11607_2025_CERRADO_bd093.pdf" TargetMode="External"/><Relationship Id="rId34" Type="http://schemas.openxmlformats.org/officeDocument/2006/relationships/hyperlink" Target="https://www.mpam.mp.br/images/NFS_51387_2025_PRODAM_914b9.pdf" TargetMode="External"/><Relationship Id="rId50" Type="http://schemas.openxmlformats.org/officeDocument/2006/relationships/hyperlink" Target="https://www.mpam.mp.br/images/NFS_53389_2025_PRODAM_82d43.pdf" TargetMode="External"/><Relationship Id="rId55" Type="http://schemas.openxmlformats.org/officeDocument/2006/relationships/hyperlink" Target="https://www.mpam.mp.br/images/NFS_7561_2025_JF_ENGENHARIA_5bf21.pdf" TargetMode="External"/><Relationship Id="rId76" Type="http://schemas.openxmlformats.org/officeDocument/2006/relationships/hyperlink" Target="https://www.mpam.mp.br/images/CT_n%C2%BA_034-2021-MP-PGJ_f1b15.pdf" TargetMode="External"/><Relationship Id="rId97" Type="http://schemas.openxmlformats.org/officeDocument/2006/relationships/hyperlink" Target="https://www.mpam.mp.br/images/CC_n%C2%BA_003-2025_-_MP-PGJ_d7055.pdf" TargetMode="External"/><Relationship Id="rId104" Type="http://schemas.openxmlformats.org/officeDocument/2006/relationships/hyperlink" Target="https://www.mpam.mp.br/images/CT_19-2023_-_MP-PGJ_9ff27.pdf" TargetMode="External"/><Relationship Id="rId7" Type="http://schemas.openxmlformats.org/officeDocument/2006/relationships/hyperlink" Target="https://www.mpam.mp.br/images/NFS_794542_2025_SOFTPLAN_58ac8.pdf" TargetMode="External"/><Relationship Id="rId71" Type="http://schemas.openxmlformats.org/officeDocument/2006/relationships/hyperlink" Target="https://www.mpam.mp.br/images/CT_n_019-2021-MP-PGJ_60243.pdf" TargetMode="External"/><Relationship Id="rId92" Type="http://schemas.openxmlformats.org/officeDocument/2006/relationships/hyperlink" Target="https://www.mpam.mp.br/images/CT_08-2024_-_MP-PGJ_976bb.pdf" TargetMode="External"/><Relationship Id="rId2" Type="http://schemas.openxmlformats.org/officeDocument/2006/relationships/hyperlink" Target="https://www.mpam.mp.br/images/FATURA_11221_2025_CERRADO_e7fb8.pdf" TargetMode="External"/><Relationship Id="rId29" Type="http://schemas.openxmlformats.org/officeDocument/2006/relationships/hyperlink" Target="https://www.mpam.mp.br/images/NFS_53546_2025_PRODAM_0d82c.pdf" TargetMode="External"/><Relationship Id="rId24" Type="http://schemas.openxmlformats.org/officeDocument/2006/relationships/hyperlink" Target="https://www.mpam.mp.br/images/FATURA_19_2025_PREVILEMOS_11f2e.pdf" TargetMode="External"/><Relationship Id="rId40" Type="http://schemas.openxmlformats.org/officeDocument/2006/relationships/hyperlink" Target="https://www.mpam.mp.br/images/FATURA_049430320256_2025_COSAMA_TABATINGA_6cef6.pdf" TargetMode="External"/><Relationship Id="rId45" Type="http://schemas.openxmlformats.org/officeDocument/2006/relationships/hyperlink" Target="https://www.mpam.mp.br/images/FATURA_0345991343_2025_TELEFONICA_fe69e.pdf" TargetMode="External"/><Relationship Id="rId66" Type="http://schemas.openxmlformats.org/officeDocument/2006/relationships/hyperlink" Target="https://www.mpam.mp.br/images/CT_21-2023_-_MP-PGJ_4dc3f.pdf" TargetMode="External"/><Relationship Id="rId87" Type="http://schemas.openxmlformats.org/officeDocument/2006/relationships/hyperlink" Target="https://www.mpam.mp.br/images/CT_n%C2%BA_015-2020-MP-PGJ_4610e.pdf" TargetMode="External"/><Relationship Id="rId110" Type="http://schemas.openxmlformats.org/officeDocument/2006/relationships/hyperlink" Target="https://www.mpam.mp.br/images/NFS_234_2025_CASA_NOVA_e491b.pdf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https://www.mpam.mp.br/images/Carta_Contrato_n%C2%BA_07-PGJ_-_MP-PGJ_7e36e.pdf" TargetMode="External"/><Relationship Id="rId82" Type="http://schemas.openxmlformats.org/officeDocument/2006/relationships/hyperlink" Target="https://www.mpam.mp.br/images/CCT_06-2022_-_MP-PGJ_b19f3.pdf" TargetMode="External"/><Relationship Id="rId19" Type="http://schemas.openxmlformats.org/officeDocument/2006/relationships/hyperlink" Target="https://www.mpam.mp.br/images/NF_720_2025_QUALY_59901.pdf" TargetMode="External"/><Relationship Id="rId14" Type="http://schemas.openxmlformats.org/officeDocument/2006/relationships/hyperlink" Target="https://www.mpam.mp.br/images/NFS_2401037_2025_TRIVALE_ef7b2.pdf" TargetMode="External"/><Relationship Id="rId30" Type="http://schemas.openxmlformats.org/officeDocument/2006/relationships/hyperlink" Target="https://www.mpam.mp.br/images/NFS_53548_2025_PRODAM_93469.pdf" TargetMode="External"/><Relationship Id="rId35" Type="http://schemas.openxmlformats.org/officeDocument/2006/relationships/hyperlink" Target="https://www.mpam.mp.br/images/FATURA_220980320257_2025_COSAMA_AUTAZES_a5c1a.pdf" TargetMode="External"/><Relationship Id="rId56" Type="http://schemas.openxmlformats.org/officeDocument/2006/relationships/hyperlink" Target="https://www.mpam.mp.br/images/CT_19-2023_-_MP-PGJ_9ff27.pdf" TargetMode="External"/><Relationship Id="rId77" Type="http://schemas.openxmlformats.org/officeDocument/2006/relationships/hyperlink" Target="https://www.mpam.mp.br/images/CT_n%C2%BA_034-2021-MP-PGJ_f1b15.pdf" TargetMode="External"/><Relationship Id="rId100" Type="http://schemas.openxmlformats.org/officeDocument/2006/relationships/hyperlink" Target="https://www.mpam.mp.br/images/1%C2%BA_TA_ao_CT_18-2023_-_MP-PGJ_02584.pdf" TargetMode="External"/><Relationship Id="rId105" Type="http://schemas.openxmlformats.org/officeDocument/2006/relationships/hyperlink" Target="https://www.mpam.mp.br/images/CT_N%C2%BA_022-2021-MP-PGJ_4d651.pdf" TargetMode="External"/><Relationship Id="rId8" Type="http://schemas.openxmlformats.org/officeDocument/2006/relationships/hyperlink" Target="https://www.mpam.mp.br/images/NF_717_2025_QUALY_0b823.pdf" TargetMode="External"/><Relationship Id="rId51" Type="http://schemas.openxmlformats.org/officeDocument/2006/relationships/hyperlink" Target="https://www.mpam.mp.br/images/NFS_4238_2025_ALFAMA_d7f80.pdf" TargetMode="External"/><Relationship Id="rId72" Type="http://schemas.openxmlformats.org/officeDocument/2006/relationships/hyperlink" Target="https://www.mpam.mp.br/images/CT_n_019-2021-MP-PGJ_60243.pdf" TargetMode="External"/><Relationship Id="rId93" Type="http://schemas.openxmlformats.org/officeDocument/2006/relationships/hyperlink" Target="https://www.mpam.mp.br/images/CT_08-2024_-_MP-PGJ_976bb.pdf" TargetMode="External"/><Relationship Id="rId98" Type="http://schemas.openxmlformats.org/officeDocument/2006/relationships/hyperlink" Target="https://www.mpam.mp.br/images/CT_n.%C2%BA_003-2025_-_MP-PGJ_04298.pdf" TargetMode="External"/><Relationship Id="rId3" Type="http://schemas.openxmlformats.org/officeDocument/2006/relationships/hyperlink" Target="https://www.mpam.mp.br/images/NFS_794540_2025_SOFTPLAN_73f8b.pdf" TargetMode="External"/><Relationship Id="rId25" Type="http://schemas.openxmlformats.org/officeDocument/2006/relationships/hyperlink" Target="https://www.mpam.mp.br/images/NFS_2723296_2025_PRIME_0a224.pdf" TargetMode="External"/><Relationship Id="rId46" Type="http://schemas.openxmlformats.org/officeDocument/2006/relationships/hyperlink" Target="https://www.mpam.mp.br/images/NFS_302_A_DE_CASTRO_66926.pdf" TargetMode="External"/><Relationship Id="rId67" Type="http://schemas.openxmlformats.org/officeDocument/2006/relationships/hyperlink" Target="https://www.mpam.mp.br/images/CT_21-2023_-_MP-PGJ_4dc3f.pdf" TargetMode="External"/><Relationship Id="rId20" Type="http://schemas.openxmlformats.org/officeDocument/2006/relationships/hyperlink" Target="https://www.mpam.mp.br/images/NF_721_2025_QUALY_8a85e.pdf" TargetMode="External"/><Relationship Id="rId41" Type="http://schemas.openxmlformats.org/officeDocument/2006/relationships/hyperlink" Target="https://www.mpam.mp.br/images/NFS_316_2025_A_DE_CASTRO_fc588.pdf" TargetMode="External"/><Relationship Id="rId62" Type="http://schemas.openxmlformats.org/officeDocument/2006/relationships/hyperlink" Target="https://www.mpam.mp.br/images/CT_07-2023_-_MP-PGJ_fb5b5.pdf" TargetMode="External"/><Relationship Id="rId83" Type="http://schemas.openxmlformats.org/officeDocument/2006/relationships/hyperlink" Target="https://www.mpam.mp.br/images/CCT_06-2022_-_MP-PGJ_b19f3.pdf" TargetMode="External"/><Relationship Id="rId88" Type="http://schemas.openxmlformats.org/officeDocument/2006/relationships/hyperlink" Target="https://www.mpam.mp.br/images/CC_n%C2%BA_003.2020_98a8f.pdf" TargetMode="External"/><Relationship Id="rId111" Type="http://schemas.openxmlformats.org/officeDocument/2006/relationships/hyperlink" Target="https://www.mpam.mp.br/images/NFS_019533_2025_SENCINET_1a1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DE2B-A405-43FC-A9B5-66FAC21B5E3F}">
  <dimension ref="A1:P163"/>
  <sheetViews>
    <sheetView tabSelected="1" topLeftCell="B1" zoomScale="90" zoomScaleNormal="90" zoomScaleSheetLayoutView="80" workbookViewId="0">
      <selection activeCell="D95" sqref="D95:D116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41.140625" customWidth="1"/>
    <col min="5" max="5" width="33.140625" style="2" customWidth="1"/>
    <col min="6" max="6" width="34.5703125" style="3" customWidth="1"/>
    <col min="7" max="7" width="17.140625" customWidth="1"/>
    <col min="8" max="8" width="12.42578125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ABRIL/2025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9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20">
      <c r="A7" s="11" t="s">
        <v>15</v>
      </c>
      <c r="B7" s="12">
        <v>1</v>
      </c>
      <c r="C7" s="12">
        <v>26722189000110</v>
      </c>
      <c r="D7" s="13" t="s">
        <v>16</v>
      </c>
      <c r="E7" s="14" t="s">
        <v>17</v>
      </c>
      <c r="F7" s="15" t="s">
        <v>18</v>
      </c>
      <c r="G7" s="16">
        <v>45748</v>
      </c>
      <c r="H7" s="17" t="s">
        <v>19</v>
      </c>
      <c r="I7" s="18">
        <v>82742.52</v>
      </c>
      <c r="J7" s="19">
        <v>45748</v>
      </c>
      <c r="K7" s="13" t="s">
        <v>20</v>
      </c>
      <c r="L7" s="20">
        <f>426.97+726.43+813.61+26.46+30.84+1.13+4.44+5.31+5.16+0.73+3.72+80697.72</f>
        <v>82742.52</v>
      </c>
      <c r="M7" s="17" t="s">
        <v>21</v>
      </c>
    </row>
    <row r="8" spans="1:13" s="21" customFormat="1" ht="129" customHeight="1">
      <c r="A8" s="11" t="s">
        <v>15</v>
      </c>
      <c r="B8" s="12">
        <v>2</v>
      </c>
      <c r="C8" s="12">
        <v>82845322000104</v>
      </c>
      <c r="D8" s="13" t="s">
        <v>22</v>
      </c>
      <c r="E8" s="14" t="s">
        <v>23</v>
      </c>
      <c r="F8" s="15" t="s">
        <v>24</v>
      </c>
      <c r="G8" s="16">
        <v>45748</v>
      </c>
      <c r="H8" s="17" t="s">
        <v>25</v>
      </c>
      <c r="I8" s="18">
        <v>6528.07</v>
      </c>
      <c r="J8" s="19">
        <v>45748</v>
      </c>
      <c r="K8" s="13" t="s">
        <v>20</v>
      </c>
      <c r="L8" s="20">
        <f>2636.61+3891.46</f>
        <v>6528.07</v>
      </c>
      <c r="M8" s="17" t="s">
        <v>26</v>
      </c>
    </row>
    <row r="9" spans="1:13" s="21" customFormat="1" ht="105">
      <c r="A9" s="11" t="s">
        <v>15</v>
      </c>
      <c r="B9" s="12">
        <v>3</v>
      </c>
      <c r="C9" s="12">
        <v>82845322000104</v>
      </c>
      <c r="D9" s="13" t="s">
        <v>27</v>
      </c>
      <c r="E9" s="14" t="s">
        <v>28</v>
      </c>
      <c r="F9" s="15" t="s">
        <v>24</v>
      </c>
      <c r="G9" s="16">
        <v>45748</v>
      </c>
      <c r="H9" s="17" t="s">
        <v>29</v>
      </c>
      <c r="I9" s="18">
        <v>48401.3</v>
      </c>
      <c r="J9" s="19">
        <v>45748</v>
      </c>
      <c r="K9" s="13" t="s">
        <v>20</v>
      </c>
      <c r="L9" s="20">
        <v>48401.3</v>
      </c>
      <c r="M9" s="17" t="s">
        <v>26</v>
      </c>
    </row>
    <row r="10" spans="1:13" s="21" customFormat="1" ht="120">
      <c r="A10" s="11" t="s">
        <v>15</v>
      </c>
      <c r="B10" s="12">
        <v>4</v>
      </c>
      <c r="C10" s="12">
        <v>82845322000104</v>
      </c>
      <c r="D10" s="13" t="s">
        <v>27</v>
      </c>
      <c r="E10" s="14" t="s">
        <v>30</v>
      </c>
      <c r="F10" s="15" t="s">
        <v>31</v>
      </c>
      <c r="G10" s="16">
        <v>45748</v>
      </c>
      <c r="H10" s="17" t="s">
        <v>32</v>
      </c>
      <c r="I10" s="18">
        <v>101982.59</v>
      </c>
      <c r="J10" s="19">
        <v>45748</v>
      </c>
      <c r="K10" s="13" t="s">
        <v>20</v>
      </c>
      <c r="L10" s="20">
        <f>4895.16+97087.43</f>
        <v>101982.59</v>
      </c>
      <c r="M10" s="17" t="s">
        <v>33</v>
      </c>
    </row>
    <row r="11" spans="1:13" s="21" customFormat="1" ht="90">
      <c r="A11" s="11" t="s">
        <v>15</v>
      </c>
      <c r="B11" s="12">
        <v>5</v>
      </c>
      <c r="C11" s="12">
        <v>82845322000104</v>
      </c>
      <c r="D11" s="13" t="s">
        <v>27</v>
      </c>
      <c r="E11" s="14" t="s">
        <v>34</v>
      </c>
      <c r="F11" s="15" t="s">
        <v>35</v>
      </c>
      <c r="G11" s="16">
        <v>45748</v>
      </c>
      <c r="H11" s="17" t="s">
        <v>36</v>
      </c>
      <c r="I11" s="18">
        <v>33079.82</v>
      </c>
      <c r="J11" s="19">
        <v>45748</v>
      </c>
      <c r="K11" s="13" t="s">
        <v>20</v>
      </c>
      <c r="L11" s="20">
        <f>3193.92+29885.9</f>
        <v>33079.82</v>
      </c>
      <c r="M11" s="17" t="s">
        <v>37</v>
      </c>
    </row>
    <row r="12" spans="1:13" s="21" customFormat="1" ht="90">
      <c r="A12" s="11" t="s">
        <v>15</v>
      </c>
      <c r="B12" s="12">
        <v>6</v>
      </c>
      <c r="C12" s="12">
        <v>82845322000104</v>
      </c>
      <c r="D12" s="13" t="s">
        <v>27</v>
      </c>
      <c r="E12" s="14" t="s">
        <v>38</v>
      </c>
      <c r="F12" s="15" t="s">
        <v>35</v>
      </c>
      <c r="G12" s="16">
        <v>45748</v>
      </c>
      <c r="H12" s="17" t="s">
        <v>39</v>
      </c>
      <c r="I12" s="18">
        <v>33460.089999999997</v>
      </c>
      <c r="J12" s="19">
        <v>45748</v>
      </c>
      <c r="K12" s="13" t="s">
        <v>20</v>
      </c>
      <c r="L12" s="20">
        <v>33460.089999999997</v>
      </c>
      <c r="M12" s="17" t="s">
        <v>37</v>
      </c>
    </row>
    <row r="13" spans="1:13" s="21" customFormat="1" ht="78.75">
      <c r="A13" s="11" t="s">
        <v>15</v>
      </c>
      <c r="B13" s="12">
        <v>7</v>
      </c>
      <c r="C13" s="12">
        <v>11699529000161</v>
      </c>
      <c r="D13" s="13" t="s">
        <v>40</v>
      </c>
      <c r="E13" s="22" t="s">
        <v>41</v>
      </c>
      <c r="F13" s="15" t="s">
        <v>42</v>
      </c>
      <c r="G13" s="16">
        <v>45748</v>
      </c>
      <c r="H13" s="17" t="s">
        <v>43</v>
      </c>
      <c r="I13" s="18">
        <v>3220</v>
      </c>
      <c r="J13" s="19">
        <v>45748</v>
      </c>
      <c r="K13" s="13" t="s">
        <v>20</v>
      </c>
      <c r="L13" s="20">
        <v>3220</v>
      </c>
      <c r="M13" s="17" t="s">
        <v>44</v>
      </c>
    </row>
    <row r="14" spans="1:13" s="21" customFormat="1" ht="135">
      <c r="A14" s="11" t="s">
        <v>15</v>
      </c>
      <c r="B14" s="12">
        <v>8</v>
      </c>
      <c r="C14" s="12">
        <v>1134191000732</v>
      </c>
      <c r="D14" s="13" t="s">
        <v>45</v>
      </c>
      <c r="E14" s="14" t="s">
        <v>46</v>
      </c>
      <c r="F14" s="15" t="s">
        <v>47</v>
      </c>
      <c r="G14" s="16">
        <v>45748</v>
      </c>
      <c r="H14" s="17" t="s">
        <v>48</v>
      </c>
      <c r="I14" s="18">
        <v>2916</v>
      </c>
      <c r="J14" s="19">
        <v>45748</v>
      </c>
      <c r="K14" s="13" t="s">
        <v>20</v>
      </c>
      <c r="L14" s="20">
        <f>139.97+2776.03</f>
        <v>2916</v>
      </c>
      <c r="M14" s="17" t="s">
        <v>49</v>
      </c>
    </row>
    <row r="15" spans="1:13" s="21" customFormat="1" ht="135">
      <c r="A15" s="11" t="s">
        <v>15</v>
      </c>
      <c r="B15" s="12">
        <v>9</v>
      </c>
      <c r="C15" s="12">
        <v>1134191000732</v>
      </c>
      <c r="D15" s="13" t="s">
        <v>45</v>
      </c>
      <c r="E15" s="23" t="s">
        <v>50</v>
      </c>
      <c r="F15" s="15" t="s">
        <v>51</v>
      </c>
      <c r="G15" s="16">
        <v>45748</v>
      </c>
      <c r="H15" s="17" t="s">
        <v>52</v>
      </c>
      <c r="I15" s="18">
        <v>55208</v>
      </c>
      <c r="J15" s="19">
        <v>45748</v>
      </c>
      <c r="K15" s="13" t="s">
        <v>20</v>
      </c>
      <c r="L15" s="20">
        <f>2649.96+52558.02</f>
        <v>55207.979999999996</v>
      </c>
      <c r="M15" s="17" t="s">
        <v>49</v>
      </c>
    </row>
    <row r="16" spans="1:13" s="21" customFormat="1" ht="120">
      <c r="A16" s="11" t="s">
        <v>15</v>
      </c>
      <c r="B16" s="12">
        <v>10</v>
      </c>
      <c r="C16" s="12">
        <v>59456277000176</v>
      </c>
      <c r="D16" s="13" t="s">
        <v>53</v>
      </c>
      <c r="E16" s="14" t="s">
        <v>54</v>
      </c>
      <c r="F16" s="15" t="s">
        <v>55</v>
      </c>
      <c r="G16" s="16">
        <v>45748</v>
      </c>
      <c r="H16" s="17" t="s">
        <v>56</v>
      </c>
      <c r="I16" s="18">
        <v>17235.05</v>
      </c>
      <c r="J16" s="19">
        <v>45748</v>
      </c>
      <c r="K16" s="13" t="s">
        <v>20</v>
      </c>
      <c r="L16" s="20">
        <f>827.28+16407.77</f>
        <v>17235.05</v>
      </c>
      <c r="M16" s="17" t="s">
        <v>57</v>
      </c>
    </row>
    <row r="17" spans="1:16" s="21" customFormat="1" ht="120">
      <c r="A17" s="11" t="s">
        <v>15</v>
      </c>
      <c r="B17" s="12">
        <v>11</v>
      </c>
      <c r="C17" s="12">
        <v>59456277000176</v>
      </c>
      <c r="D17" s="13" t="s">
        <v>53</v>
      </c>
      <c r="E17" s="14" t="s">
        <v>58</v>
      </c>
      <c r="F17" s="15" t="s">
        <v>59</v>
      </c>
      <c r="G17" s="16">
        <v>45748</v>
      </c>
      <c r="H17" s="17" t="s">
        <v>60</v>
      </c>
      <c r="I17" s="18">
        <v>36624.46</v>
      </c>
      <c r="J17" s="19">
        <v>45748</v>
      </c>
      <c r="K17" s="13" t="s">
        <v>20</v>
      </c>
      <c r="L17" s="20">
        <f>1757.97+34866.49</f>
        <v>36624.46</v>
      </c>
      <c r="M17" s="17" t="s">
        <v>57</v>
      </c>
    </row>
    <row r="18" spans="1:16" s="21" customFormat="1" ht="195">
      <c r="A18" s="11" t="s">
        <v>15</v>
      </c>
      <c r="B18" s="12">
        <v>12</v>
      </c>
      <c r="C18" s="12">
        <v>18876112000176</v>
      </c>
      <c r="D18" s="13" t="s">
        <v>61</v>
      </c>
      <c r="E18" s="14" t="s">
        <v>62</v>
      </c>
      <c r="F18" s="15" t="s">
        <v>63</v>
      </c>
      <c r="G18" s="16">
        <v>45748</v>
      </c>
      <c r="H18" s="17" t="s">
        <v>64</v>
      </c>
      <c r="I18" s="18">
        <v>1814.07</v>
      </c>
      <c r="J18" s="19" t="s">
        <v>65</v>
      </c>
      <c r="K18" s="13" t="s">
        <v>20</v>
      </c>
      <c r="L18" s="20">
        <v>1814.07</v>
      </c>
      <c r="M18" s="17" t="s">
        <v>66</v>
      </c>
    </row>
    <row r="19" spans="1:16" s="21" customFormat="1" ht="195">
      <c r="A19" s="11" t="s">
        <v>15</v>
      </c>
      <c r="B19" s="12">
        <v>13</v>
      </c>
      <c r="C19" s="12">
        <v>18876112000176</v>
      </c>
      <c r="D19" s="13" t="s">
        <v>61</v>
      </c>
      <c r="E19" s="14" t="s">
        <v>67</v>
      </c>
      <c r="F19" s="15" t="s">
        <v>68</v>
      </c>
      <c r="G19" s="16">
        <v>45748</v>
      </c>
      <c r="H19" s="17" t="s">
        <v>69</v>
      </c>
      <c r="I19" s="18">
        <v>604.69000000000005</v>
      </c>
      <c r="J19" s="19">
        <v>45748</v>
      </c>
      <c r="K19" s="13" t="s">
        <v>20</v>
      </c>
      <c r="L19" s="20">
        <v>604.69000000000005</v>
      </c>
      <c r="M19" s="17" t="s">
        <v>70</v>
      </c>
    </row>
    <row r="20" spans="1:16" s="21" customFormat="1" ht="120">
      <c r="A20" s="11" t="s">
        <v>15</v>
      </c>
      <c r="B20" s="12">
        <v>14</v>
      </c>
      <c r="C20" s="12">
        <v>604122000197</v>
      </c>
      <c r="D20" s="13" t="s">
        <v>71</v>
      </c>
      <c r="E20" s="14" t="s">
        <v>72</v>
      </c>
      <c r="F20" s="15" t="s">
        <v>73</v>
      </c>
      <c r="G20" s="16">
        <v>45748</v>
      </c>
      <c r="H20" s="17" t="s">
        <v>74</v>
      </c>
      <c r="I20" s="18">
        <v>423119.53</v>
      </c>
      <c r="J20" s="19">
        <v>45748</v>
      </c>
      <c r="K20" s="13" t="s">
        <v>20</v>
      </c>
      <c r="L20" s="20">
        <v>423119.53</v>
      </c>
      <c r="M20" s="17" t="s">
        <v>75</v>
      </c>
    </row>
    <row r="21" spans="1:16" s="21" customFormat="1" ht="120">
      <c r="A21" s="11" t="s">
        <v>15</v>
      </c>
      <c r="B21" s="12">
        <v>15</v>
      </c>
      <c r="C21" s="12">
        <v>27441006000150</v>
      </c>
      <c r="D21" s="13" t="s">
        <v>76</v>
      </c>
      <c r="E21" s="14" t="s">
        <v>77</v>
      </c>
      <c r="F21" s="15" t="s">
        <v>78</v>
      </c>
      <c r="G21" s="16">
        <v>45748</v>
      </c>
      <c r="H21" s="17" t="s">
        <v>79</v>
      </c>
      <c r="I21" s="18">
        <v>3900</v>
      </c>
      <c r="J21" s="19">
        <v>45748</v>
      </c>
      <c r="K21" s="13" t="s">
        <v>20</v>
      </c>
      <c r="L21" s="20">
        <v>3900</v>
      </c>
      <c r="M21" s="17" t="s">
        <v>80</v>
      </c>
    </row>
    <row r="22" spans="1:16" s="21" customFormat="1" ht="105">
      <c r="A22" s="11" t="s">
        <v>15</v>
      </c>
      <c r="B22" s="12">
        <v>16</v>
      </c>
      <c r="C22" s="12">
        <v>5340639000130</v>
      </c>
      <c r="D22" s="13" t="s">
        <v>81</v>
      </c>
      <c r="E22" s="14" t="s">
        <v>82</v>
      </c>
      <c r="F22" s="15" t="s">
        <v>83</v>
      </c>
      <c r="G22" s="16">
        <v>45755</v>
      </c>
      <c r="H22" s="17" t="s">
        <v>84</v>
      </c>
      <c r="I22" s="18">
        <v>2511.15</v>
      </c>
      <c r="J22" s="19">
        <v>45755</v>
      </c>
      <c r="K22" s="13" t="s">
        <v>20</v>
      </c>
      <c r="L22" s="20">
        <v>2511.15</v>
      </c>
      <c r="M22" s="17" t="s">
        <v>85</v>
      </c>
    </row>
    <row r="23" spans="1:16" s="21" customFormat="1" ht="105">
      <c r="A23" s="11" t="s">
        <v>15</v>
      </c>
      <c r="B23" s="12">
        <v>17</v>
      </c>
      <c r="C23" s="12">
        <v>5340639000130</v>
      </c>
      <c r="D23" s="13" t="s">
        <v>81</v>
      </c>
      <c r="E23" s="14" t="s">
        <v>86</v>
      </c>
      <c r="F23" s="15" t="s">
        <v>87</v>
      </c>
      <c r="G23" s="16">
        <v>45755</v>
      </c>
      <c r="H23" s="17" t="s">
        <v>88</v>
      </c>
      <c r="I23" s="18">
        <v>13875.84</v>
      </c>
      <c r="J23" s="19">
        <v>45755</v>
      </c>
      <c r="K23" s="13" t="s">
        <v>20</v>
      </c>
      <c r="L23" s="18">
        <v>13875.84</v>
      </c>
      <c r="M23" s="17" t="s">
        <v>85</v>
      </c>
    </row>
    <row r="24" spans="1:16" s="21" customFormat="1" ht="135">
      <c r="A24" s="11" t="s">
        <v>15</v>
      </c>
      <c r="B24" s="12">
        <v>18</v>
      </c>
      <c r="C24" s="12">
        <v>8584308000133</v>
      </c>
      <c r="D24" s="13" t="s">
        <v>89</v>
      </c>
      <c r="E24" s="14" t="s">
        <v>90</v>
      </c>
      <c r="F24" s="15" t="s">
        <v>91</v>
      </c>
      <c r="G24" s="16">
        <v>45755</v>
      </c>
      <c r="H24" s="17" t="s">
        <v>92</v>
      </c>
      <c r="I24" s="18">
        <v>1100</v>
      </c>
      <c r="J24" s="19">
        <v>45755</v>
      </c>
      <c r="K24" s="13" t="s">
        <v>20</v>
      </c>
      <c r="L24" s="18">
        <f>55+1045</f>
        <v>1100</v>
      </c>
      <c r="M24" s="17" t="s">
        <v>93</v>
      </c>
      <c r="P24" s="24"/>
    </row>
    <row r="25" spans="1:16" s="21" customFormat="1" ht="78.75">
      <c r="A25" s="11" t="s">
        <v>15</v>
      </c>
      <c r="B25" s="12">
        <v>19</v>
      </c>
      <c r="C25" s="12">
        <v>11699529000161</v>
      </c>
      <c r="D25" s="13" t="s">
        <v>40</v>
      </c>
      <c r="E25" s="22" t="s">
        <v>94</v>
      </c>
      <c r="F25" s="15" t="s">
        <v>95</v>
      </c>
      <c r="G25" s="16">
        <v>45755</v>
      </c>
      <c r="H25" s="17" t="s">
        <v>96</v>
      </c>
      <c r="I25" s="18">
        <v>2760</v>
      </c>
      <c r="J25" s="19">
        <v>45755</v>
      </c>
      <c r="K25" s="13" t="s">
        <v>20</v>
      </c>
      <c r="L25" s="18">
        <v>2760</v>
      </c>
      <c r="M25" s="17" t="s">
        <v>97</v>
      </c>
    </row>
    <row r="26" spans="1:16" s="21" customFormat="1" ht="94.5">
      <c r="A26" s="11" t="s">
        <v>15</v>
      </c>
      <c r="B26" s="12">
        <v>20</v>
      </c>
      <c r="C26" s="12">
        <v>11699529000161</v>
      </c>
      <c r="D26" s="13" t="s">
        <v>40</v>
      </c>
      <c r="E26" s="22" t="s">
        <v>98</v>
      </c>
      <c r="F26" s="15" t="s">
        <v>99</v>
      </c>
      <c r="G26" s="16">
        <v>45755</v>
      </c>
      <c r="H26" s="17" t="s">
        <v>100</v>
      </c>
      <c r="I26" s="18">
        <v>1663.5</v>
      </c>
      <c r="J26" s="19">
        <v>45755</v>
      </c>
      <c r="K26" s="13" t="s">
        <v>20</v>
      </c>
      <c r="L26" s="18">
        <v>1663.5</v>
      </c>
      <c r="M26" s="17" t="s">
        <v>101</v>
      </c>
    </row>
    <row r="27" spans="1:16" s="21" customFormat="1" ht="78.75">
      <c r="A27" s="11" t="s">
        <v>15</v>
      </c>
      <c r="B27" s="12">
        <v>21</v>
      </c>
      <c r="C27" s="12">
        <v>11699529000161</v>
      </c>
      <c r="D27" s="13" t="s">
        <v>40</v>
      </c>
      <c r="E27" s="22" t="s">
        <v>102</v>
      </c>
      <c r="F27" s="15" t="s">
        <v>103</v>
      </c>
      <c r="G27" s="16">
        <v>45755</v>
      </c>
      <c r="H27" s="17" t="s">
        <v>104</v>
      </c>
      <c r="I27" s="18">
        <v>3220</v>
      </c>
      <c r="J27" s="19">
        <v>45755</v>
      </c>
      <c r="K27" s="13" t="s">
        <v>20</v>
      </c>
      <c r="L27" s="18">
        <v>3220</v>
      </c>
      <c r="M27" s="17" t="s">
        <v>105</v>
      </c>
    </row>
    <row r="28" spans="1:16" s="21" customFormat="1" ht="90">
      <c r="A28" s="11" t="s">
        <v>15</v>
      </c>
      <c r="B28" s="12">
        <v>22</v>
      </c>
      <c r="C28" s="12">
        <v>12039966000111</v>
      </c>
      <c r="D28" s="13" t="s">
        <v>106</v>
      </c>
      <c r="E28" s="14" t="s">
        <v>107</v>
      </c>
      <c r="F28" s="15" t="s">
        <v>108</v>
      </c>
      <c r="G28" s="16">
        <v>45755</v>
      </c>
      <c r="H28" s="17" t="s">
        <v>109</v>
      </c>
      <c r="I28" s="18">
        <v>28929.26</v>
      </c>
      <c r="J28" s="19">
        <v>45755</v>
      </c>
      <c r="K28" s="13" t="s">
        <v>20</v>
      </c>
      <c r="L28" s="18">
        <v>28929.26</v>
      </c>
      <c r="M28" s="17" t="s">
        <v>110</v>
      </c>
    </row>
    <row r="29" spans="1:16" ht="75">
      <c r="A29" s="11" t="s">
        <v>15</v>
      </c>
      <c r="B29" s="12">
        <v>23</v>
      </c>
      <c r="C29" s="12">
        <v>34028316000375</v>
      </c>
      <c r="D29" s="13" t="s">
        <v>111</v>
      </c>
      <c r="E29" s="14" t="s">
        <v>112</v>
      </c>
      <c r="F29" s="15" t="s">
        <v>113</v>
      </c>
      <c r="G29" s="16">
        <v>45755</v>
      </c>
      <c r="H29" s="17" t="s">
        <v>114</v>
      </c>
      <c r="I29" s="18">
        <v>7109.91</v>
      </c>
      <c r="J29" s="19">
        <v>45755</v>
      </c>
      <c r="K29" s="13" t="s">
        <v>20</v>
      </c>
      <c r="L29" s="18">
        <v>7109.91</v>
      </c>
      <c r="M29" s="17" t="s">
        <v>115</v>
      </c>
    </row>
    <row r="30" spans="1:16" s="21" customFormat="1" ht="120">
      <c r="A30" s="11" t="s">
        <v>15</v>
      </c>
      <c r="B30" s="12">
        <v>24</v>
      </c>
      <c r="C30" s="12">
        <v>17398132000116</v>
      </c>
      <c r="D30" s="13" t="s">
        <v>116</v>
      </c>
      <c r="E30" s="14" t="s">
        <v>117</v>
      </c>
      <c r="F30" s="15" t="s">
        <v>118</v>
      </c>
      <c r="G30" s="16">
        <v>45755</v>
      </c>
      <c r="H30" s="17" t="s">
        <v>119</v>
      </c>
      <c r="I30" s="18">
        <v>104.68</v>
      </c>
      <c r="J30" s="19">
        <v>45755</v>
      </c>
      <c r="K30" s="13" t="s">
        <v>20</v>
      </c>
      <c r="L30" s="18">
        <v>104.68</v>
      </c>
      <c r="M30" s="17" t="s">
        <v>120</v>
      </c>
    </row>
    <row r="31" spans="1:16" s="21" customFormat="1" ht="105">
      <c r="A31" s="11" t="s">
        <v>15</v>
      </c>
      <c r="B31" s="12">
        <v>25</v>
      </c>
      <c r="C31" s="12">
        <v>5340639000130</v>
      </c>
      <c r="D31" s="13" t="s">
        <v>81</v>
      </c>
      <c r="E31" s="14" t="s">
        <v>121</v>
      </c>
      <c r="F31" s="15" t="s">
        <v>122</v>
      </c>
      <c r="G31" s="16">
        <v>45755</v>
      </c>
      <c r="H31" s="17" t="s">
        <v>123</v>
      </c>
      <c r="I31" s="18">
        <v>353.01</v>
      </c>
      <c r="J31" s="19">
        <v>45755</v>
      </c>
      <c r="K31" s="13" t="s">
        <v>20</v>
      </c>
      <c r="L31" s="18">
        <v>353.01</v>
      </c>
      <c r="M31" s="17" t="s">
        <v>124</v>
      </c>
      <c r="N31" s="25"/>
    </row>
    <row r="32" spans="1:16" s="21" customFormat="1" ht="105">
      <c r="A32" s="11" t="s">
        <v>15</v>
      </c>
      <c r="B32" s="12">
        <v>26</v>
      </c>
      <c r="C32" s="12">
        <v>5340639000130</v>
      </c>
      <c r="D32" s="13" t="s">
        <v>81</v>
      </c>
      <c r="E32" s="14" t="s">
        <v>125</v>
      </c>
      <c r="F32" s="15" t="s">
        <v>122</v>
      </c>
      <c r="G32" s="16">
        <v>45755</v>
      </c>
      <c r="H32" s="17" t="s">
        <v>126</v>
      </c>
      <c r="I32" s="18">
        <v>3958.21</v>
      </c>
      <c r="J32" s="19">
        <v>45755</v>
      </c>
      <c r="K32" s="13" t="s">
        <v>20</v>
      </c>
      <c r="L32" s="18">
        <v>3958.21</v>
      </c>
      <c r="M32" s="17" t="s">
        <v>124</v>
      </c>
      <c r="N32" s="25"/>
    </row>
    <row r="33" spans="1:13" s="21" customFormat="1" ht="105">
      <c r="A33" s="11" t="s">
        <v>15</v>
      </c>
      <c r="B33" s="12">
        <v>27</v>
      </c>
      <c r="C33" s="12">
        <v>12891300000197</v>
      </c>
      <c r="D33" s="13" t="s">
        <v>127</v>
      </c>
      <c r="E33" s="14" t="s">
        <v>128</v>
      </c>
      <c r="F33" s="15" t="s">
        <v>129</v>
      </c>
      <c r="G33" s="16">
        <v>45758</v>
      </c>
      <c r="H33" s="17" t="s">
        <v>130</v>
      </c>
      <c r="I33" s="18">
        <v>310714.11</v>
      </c>
      <c r="J33" s="19">
        <v>45758</v>
      </c>
      <c r="K33" s="13" t="s">
        <v>20</v>
      </c>
      <c r="L33" s="18">
        <f>3728.57+15535.71+264295.54</f>
        <v>283559.81999999995</v>
      </c>
      <c r="M33" s="17" t="s">
        <v>131</v>
      </c>
    </row>
    <row r="34" spans="1:13" s="21" customFormat="1" ht="105">
      <c r="A34" s="11" t="s">
        <v>15</v>
      </c>
      <c r="B34" s="12">
        <v>28</v>
      </c>
      <c r="C34" s="12">
        <v>12715889000172</v>
      </c>
      <c r="D34" s="13" t="s">
        <v>132</v>
      </c>
      <c r="E34" s="14" t="s">
        <v>133</v>
      </c>
      <c r="F34" s="15" t="s">
        <v>134</v>
      </c>
      <c r="G34" s="16">
        <v>45758</v>
      </c>
      <c r="H34" s="17" t="s">
        <v>135</v>
      </c>
      <c r="I34" s="18">
        <v>4589.45</v>
      </c>
      <c r="J34" s="19">
        <v>45758</v>
      </c>
      <c r="K34" s="13" t="s">
        <v>20</v>
      </c>
      <c r="L34" s="18">
        <f>4359.98+229.47</f>
        <v>4589.45</v>
      </c>
      <c r="M34" s="17" t="s">
        <v>136</v>
      </c>
    </row>
    <row r="35" spans="1:13" s="21" customFormat="1" ht="120">
      <c r="A35" s="11" t="s">
        <v>15</v>
      </c>
      <c r="B35" s="12">
        <v>29</v>
      </c>
      <c r="C35" s="12">
        <v>25125064000140</v>
      </c>
      <c r="D35" s="13" t="s">
        <v>137</v>
      </c>
      <c r="E35" s="14" t="s">
        <v>138</v>
      </c>
      <c r="F35" s="15" t="s">
        <v>139</v>
      </c>
      <c r="G35" s="16">
        <v>45758</v>
      </c>
      <c r="H35" s="17" t="s">
        <v>140</v>
      </c>
      <c r="I35" s="18">
        <v>5497.42</v>
      </c>
      <c r="J35" s="19">
        <v>45758</v>
      </c>
      <c r="K35" s="13" t="s">
        <v>20</v>
      </c>
      <c r="L35" s="18">
        <f>263.88+5233.54</f>
        <v>5497.42</v>
      </c>
      <c r="M35" s="17" t="s">
        <v>141</v>
      </c>
    </row>
    <row r="36" spans="1:13" s="21" customFormat="1" ht="120">
      <c r="A36" s="11" t="s">
        <v>15</v>
      </c>
      <c r="B36" s="12">
        <v>30</v>
      </c>
      <c r="C36" s="12">
        <v>25125064000140</v>
      </c>
      <c r="D36" s="13" t="s">
        <v>137</v>
      </c>
      <c r="E36" s="14" t="s">
        <v>142</v>
      </c>
      <c r="F36" s="15" t="s">
        <v>143</v>
      </c>
      <c r="G36" s="16">
        <v>45758</v>
      </c>
      <c r="H36" s="17" t="s">
        <v>144</v>
      </c>
      <c r="I36" s="18">
        <v>6227.55</v>
      </c>
      <c r="J36" s="19">
        <v>45758</v>
      </c>
      <c r="K36" s="13" t="s">
        <v>20</v>
      </c>
      <c r="L36" s="18">
        <f>298.92+5928.63</f>
        <v>6227.55</v>
      </c>
      <c r="M36" s="17" t="s">
        <v>141</v>
      </c>
    </row>
    <row r="37" spans="1:13" s="21" customFormat="1" ht="105">
      <c r="A37" s="11" t="s">
        <v>15</v>
      </c>
      <c r="B37" s="12">
        <v>31</v>
      </c>
      <c r="C37" s="12">
        <v>4407920000180</v>
      </c>
      <c r="D37" s="13" t="s">
        <v>145</v>
      </c>
      <c r="E37" s="14" t="s">
        <v>146</v>
      </c>
      <c r="F37" s="15" t="s">
        <v>147</v>
      </c>
      <c r="G37" s="16">
        <v>45758</v>
      </c>
      <c r="H37" s="17" t="s">
        <v>148</v>
      </c>
      <c r="I37" s="18">
        <v>3387.67</v>
      </c>
      <c r="J37" s="19">
        <v>45758</v>
      </c>
      <c r="K37" s="13" t="s">
        <v>20</v>
      </c>
      <c r="L37" s="18">
        <f>169.38+3218.29</f>
        <v>3387.67</v>
      </c>
      <c r="M37" s="17" t="s">
        <v>149</v>
      </c>
    </row>
    <row r="38" spans="1:13" s="21" customFormat="1" ht="90">
      <c r="A38" s="11" t="s">
        <v>15</v>
      </c>
      <c r="B38" s="12">
        <v>32</v>
      </c>
      <c r="C38" s="12">
        <v>4407920000180</v>
      </c>
      <c r="D38" s="13" t="s">
        <v>145</v>
      </c>
      <c r="E38" s="14" t="s">
        <v>150</v>
      </c>
      <c r="F38" s="15" t="s">
        <v>151</v>
      </c>
      <c r="G38" s="16">
        <v>45758</v>
      </c>
      <c r="H38" s="17" t="s">
        <v>152</v>
      </c>
      <c r="I38" s="18">
        <v>20443.169999999998</v>
      </c>
      <c r="J38" s="19">
        <v>45758</v>
      </c>
      <c r="K38" s="13" t="s">
        <v>20</v>
      </c>
      <c r="L38" s="18">
        <f>1022.16+19421.01</f>
        <v>20443.169999999998</v>
      </c>
      <c r="M38" s="17" t="s">
        <v>153</v>
      </c>
    </row>
    <row r="39" spans="1:13" s="21" customFormat="1" ht="75">
      <c r="A39" s="11" t="s">
        <v>15</v>
      </c>
      <c r="B39" s="12">
        <v>33</v>
      </c>
      <c r="C39" s="12">
        <v>35486862000150</v>
      </c>
      <c r="D39" s="13" t="s">
        <v>154</v>
      </c>
      <c r="E39" s="14" t="s">
        <v>155</v>
      </c>
      <c r="F39" s="15" t="s">
        <v>156</v>
      </c>
      <c r="G39" s="16">
        <v>45758</v>
      </c>
      <c r="H39" s="17" t="s">
        <v>157</v>
      </c>
      <c r="I39" s="18">
        <v>3400</v>
      </c>
      <c r="J39" s="19">
        <v>45758</v>
      </c>
      <c r="K39" s="13" t="s">
        <v>20</v>
      </c>
      <c r="L39" s="18">
        <f>163.2+170+3066.8</f>
        <v>3400</v>
      </c>
      <c r="M39" s="17" t="s">
        <v>158</v>
      </c>
    </row>
    <row r="40" spans="1:13" s="21" customFormat="1" ht="90">
      <c r="A40" s="11" t="s">
        <v>15</v>
      </c>
      <c r="B40" s="12">
        <v>34</v>
      </c>
      <c r="C40" s="12">
        <v>27985750000116</v>
      </c>
      <c r="D40" s="13" t="s">
        <v>159</v>
      </c>
      <c r="E40" s="14" t="s">
        <v>160</v>
      </c>
      <c r="F40" s="15" t="s">
        <v>161</v>
      </c>
      <c r="G40" s="16">
        <v>45758</v>
      </c>
      <c r="H40" s="17" t="s">
        <v>162</v>
      </c>
      <c r="I40" s="18">
        <v>550</v>
      </c>
      <c r="J40" s="19">
        <v>45758</v>
      </c>
      <c r="K40" s="13" t="s">
        <v>20</v>
      </c>
      <c r="L40" s="18">
        <f>20.13+529.87</f>
        <v>550</v>
      </c>
      <c r="M40" s="17" t="s">
        <v>163</v>
      </c>
    </row>
    <row r="41" spans="1:13" s="21" customFormat="1" ht="150">
      <c r="A41" s="11" t="s">
        <v>15</v>
      </c>
      <c r="B41" s="12">
        <v>35</v>
      </c>
      <c r="C41" s="12">
        <v>25531739000150</v>
      </c>
      <c r="D41" s="13" t="s">
        <v>164</v>
      </c>
      <c r="E41" s="14" t="s">
        <v>165</v>
      </c>
      <c r="F41" s="15" t="s">
        <v>166</v>
      </c>
      <c r="G41" s="16">
        <v>45758</v>
      </c>
      <c r="H41" s="17" t="s">
        <v>167</v>
      </c>
      <c r="I41" s="18">
        <v>12000</v>
      </c>
      <c r="J41" s="19">
        <v>45758</v>
      </c>
      <c r="K41" s="13" t="s">
        <v>20</v>
      </c>
      <c r="L41" s="18">
        <f>331.2+11668.8</f>
        <v>12000</v>
      </c>
      <c r="M41" s="17" t="s">
        <v>168</v>
      </c>
    </row>
    <row r="42" spans="1:13" s="21" customFormat="1" ht="105">
      <c r="A42" s="11" t="s">
        <v>15</v>
      </c>
      <c r="B42" s="12">
        <v>36</v>
      </c>
      <c r="C42" s="12">
        <v>4407920000180</v>
      </c>
      <c r="D42" s="13" t="s">
        <v>169</v>
      </c>
      <c r="E42" s="14" t="s">
        <v>170</v>
      </c>
      <c r="F42" s="15" t="s">
        <v>171</v>
      </c>
      <c r="G42" s="16">
        <v>45762</v>
      </c>
      <c r="H42" s="17" t="s">
        <v>172</v>
      </c>
      <c r="I42" s="18">
        <v>3387.67</v>
      </c>
      <c r="J42" s="19">
        <v>45763</v>
      </c>
      <c r="K42" s="13" t="s">
        <v>20</v>
      </c>
      <c r="L42" s="18">
        <f>169.38+3218.29</f>
        <v>3387.67</v>
      </c>
      <c r="M42" s="17" t="s">
        <v>173</v>
      </c>
    </row>
    <row r="43" spans="1:13" s="21" customFormat="1" ht="120">
      <c r="A43" s="11" t="s">
        <v>15</v>
      </c>
      <c r="B43" s="12">
        <v>37</v>
      </c>
      <c r="C43" s="12">
        <v>4406195000125</v>
      </c>
      <c r="D43" s="13" t="s">
        <v>174</v>
      </c>
      <c r="E43" s="14" t="s">
        <v>175</v>
      </c>
      <c r="F43" s="15" t="s">
        <v>176</v>
      </c>
      <c r="G43" s="16">
        <v>45762</v>
      </c>
      <c r="H43" s="17" t="s">
        <v>177</v>
      </c>
      <c r="I43" s="18">
        <v>105.72</v>
      </c>
      <c r="J43" s="19">
        <v>45763</v>
      </c>
      <c r="K43" s="13" t="s">
        <v>20</v>
      </c>
      <c r="L43" s="18">
        <f>5.07+100.65</f>
        <v>105.72</v>
      </c>
      <c r="M43" s="17" t="s">
        <v>178</v>
      </c>
    </row>
    <row r="44" spans="1:13" s="21" customFormat="1" ht="120">
      <c r="A44" s="11" t="s">
        <v>15</v>
      </c>
      <c r="B44" s="12">
        <v>38</v>
      </c>
      <c r="C44" s="12">
        <v>4406195000125</v>
      </c>
      <c r="D44" s="13" t="s">
        <v>174</v>
      </c>
      <c r="E44" s="14" t="s">
        <v>179</v>
      </c>
      <c r="F44" s="15" t="s">
        <v>180</v>
      </c>
      <c r="G44" s="16">
        <v>45762</v>
      </c>
      <c r="H44" s="17" t="s">
        <v>181</v>
      </c>
      <c r="I44" s="18">
        <v>141.36000000000001</v>
      </c>
      <c r="J44" s="19">
        <v>45763</v>
      </c>
      <c r="K44" s="13" t="s">
        <v>20</v>
      </c>
      <c r="L44" s="18">
        <f>6.79+134.57</f>
        <v>141.35999999999999</v>
      </c>
      <c r="M44" s="17" t="s">
        <v>178</v>
      </c>
    </row>
    <row r="45" spans="1:13" s="21" customFormat="1" ht="120">
      <c r="A45" s="11" t="s">
        <v>15</v>
      </c>
      <c r="B45" s="12">
        <v>39</v>
      </c>
      <c r="C45" s="12">
        <v>4406195000125</v>
      </c>
      <c r="D45" s="13" t="s">
        <v>174</v>
      </c>
      <c r="E45" s="14" t="s">
        <v>182</v>
      </c>
      <c r="F45" s="15" t="s">
        <v>183</v>
      </c>
      <c r="G45" s="16">
        <v>45762</v>
      </c>
      <c r="H45" s="17" t="s">
        <v>184</v>
      </c>
      <c r="I45" s="18">
        <v>319.5</v>
      </c>
      <c r="J45" s="19">
        <v>45763</v>
      </c>
      <c r="K45" s="13" t="s">
        <v>20</v>
      </c>
      <c r="L45" s="18">
        <f>15.34+304.16</f>
        <v>319.5</v>
      </c>
      <c r="M45" s="26" t="s">
        <v>178</v>
      </c>
    </row>
    <row r="46" spans="1:13" s="21" customFormat="1" ht="120">
      <c r="A46" s="11" t="s">
        <v>15</v>
      </c>
      <c r="B46" s="12">
        <v>40</v>
      </c>
      <c r="C46" s="12">
        <v>4406195000125</v>
      </c>
      <c r="D46" s="13" t="s">
        <v>174</v>
      </c>
      <c r="E46" s="14" t="s">
        <v>185</v>
      </c>
      <c r="F46" s="15" t="s">
        <v>186</v>
      </c>
      <c r="G46" s="16">
        <v>45762</v>
      </c>
      <c r="H46" s="17" t="s">
        <v>187</v>
      </c>
      <c r="I46" s="18">
        <v>378.86</v>
      </c>
      <c r="J46" s="19">
        <v>45763</v>
      </c>
      <c r="K46" s="13" t="s">
        <v>20</v>
      </c>
      <c r="L46" s="18">
        <f>18.19+360.67</f>
        <v>378.86</v>
      </c>
      <c r="M46" s="17" t="s">
        <v>178</v>
      </c>
    </row>
    <row r="47" spans="1:13" s="21" customFormat="1" ht="120">
      <c r="A47" s="11" t="s">
        <v>15</v>
      </c>
      <c r="B47" s="12">
        <v>41</v>
      </c>
      <c r="C47" s="12">
        <v>4406195000125</v>
      </c>
      <c r="D47" s="13" t="s">
        <v>174</v>
      </c>
      <c r="E47" s="14" t="s">
        <v>188</v>
      </c>
      <c r="F47" s="15" t="s">
        <v>189</v>
      </c>
      <c r="G47" s="16">
        <v>45762</v>
      </c>
      <c r="H47" s="17" t="s">
        <v>190</v>
      </c>
      <c r="I47" s="18">
        <v>260.13</v>
      </c>
      <c r="J47" s="19">
        <v>45763</v>
      </c>
      <c r="K47" s="13" t="s">
        <v>20</v>
      </c>
      <c r="L47" s="18">
        <f>12.49+247.64</f>
        <v>260.13</v>
      </c>
      <c r="M47" s="17" t="s">
        <v>178</v>
      </c>
    </row>
    <row r="48" spans="1:13" s="21" customFormat="1" ht="120">
      <c r="A48" s="11" t="s">
        <v>15</v>
      </c>
      <c r="B48" s="12">
        <v>42</v>
      </c>
      <c r="C48" s="12">
        <v>4406195000125</v>
      </c>
      <c r="D48" s="13" t="s">
        <v>174</v>
      </c>
      <c r="E48" s="14" t="s">
        <v>191</v>
      </c>
      <c r="F48" s="15" t="s">
        <v>192</v>
      </c>
      <c r="G48" s="16">
        <v>45762</v>
      </c>
      <c r="H48" s="17" t="s">
        <v>193</v>
      </c>
      <c r="I48" s="18">
        <v>200.75</v>
      </c>
      <c r="J48" s="19">
        <v>45763</v>
      </c>
      <c r="K48" s="13" t="s">
        <v>20</v>
      </c>
      <c r="L48" s="18">
        <f>9.64+191.11</f>
        <v>200.75</v>
      </c>
      <c r="M48" s="17" t="s">
        <v>178</v>
      </c>
    </row>
    <row r="49" spans="1:13" s="21" customFormat="1" ht="60">
      <c r="A49" s="11" t="s">
        <v>15</v>
      </c>
      <c r="B49" s="12">
        <v>43</v>
      </c>
      <c r="C49" s="12">
        <v>21540360000156</v>
      </c>
      <c r="D49" s="13" t="s">
        <v>194</v>
      </c>
      <c r="E49" s="27" t="s">
        <v>195</v>
      </c>
      <c r="F49" s="28" t="s">
        <v>196</v>
      </c>
      <c r="G49" s="16">
        <v>45762</v>
      </c>
      <c r="H49" s="17" t="s">
        <v>197</v>
      </c>
      <c r="I49" s="18">
        <v>715</v>
      </c>
      <c r="J49" s="19">
        <v>45763</v>
      </c>
      <c r="K49" s="13" t="s">
        <v>20</v>
      </c>
      <c r="L49" s="18">
        <f>23.24+691.76</f>
        <v>715</v>
      </c>
      <c r="M49" s="17" t="s">
        <v>198</v>
      </c>
    </row>
    <row r="50" spans="1:13" s="21" customFormat="1" ht="165">
      <c r="A50" s="11" t="s">
        <v>15</v>
      </c>
      <c r="B50" s="12">
        <v>44</v>
      </c>
      <c r="C50" s="29">
        <v>2593165000140</v>
      </c>
      <c r="D50" s="13" t="s">
        <v>199</v>
      </c>
      <c r="E50" s="14" t="s">
        <v>200</v>
      </c>
      <c r="F50" s="15" t="s">
        <v>201</v>
      </c>
      <c r="G50" s="16">
        <v>45762</v>
      </c>
      <c r="H50" s="17" t="s">
        <v>202</v>
      </c>
      <c r="I50" s="18">
        <v>18558.62</v>
      </c>
      <c r="J50" s="19">
        <v>45763</v>
      </c>
      <c r="K50" s="13" t="s">
        <v>20</v>
      </c>
      <c r="L50" s="18">
        <f>1781.62+16777</f>
        <v>18558.62</v>
      </c>
      <c r="M50" s="17" t="s">
        <v>203</v>
      </c>
    </row>
    <row r="51" spans="1:13" s="21" customFormat="1" ht="165">
      <c r="A51" s="11" t="s">
        <v>15</v>
      </c>
      <c r="B51" s="12">
        <v>45</v>
      </c>
      <c r="C51" s="29">
        <v>2593165000140</v>
      </c>
      <c r="D51" s="13" t="s">
        <v>199</v>
      </c>
      <c r="E51" s="14" t="s">
        <v>204</v>
      </c>
      <c r="F51" s="15" t="s">
        <v>201</v>
      </c>
      <c r="G51" s="16">
        <v>45762</v>
      </c>
      <c r="H51" s="17" t="s">
        <v>205</v>
      </c>
      <c r="I51" s="18">
        <v>18558.62</v>
      </c>
      <c r="J51" s="19">
        <v>45763</v>
      </c>
      <c r="K51" s="13" t="s">
        <v>20</v>
      </c>
      <c r="L51" s="18">
        <v>18558.62</v>
      </c>
      <c r="M51" s="17" t="s">
        <v>203</v>
      </c>
    </row>
    <row r="52" spans="1:13" s="21" customFormat="1" ht="195.75" customHeight="1">
      <c r="A52" s="11" t="s">
        <v>15</v>
      </c>
      <c r="B52" s="12">
        <v>46</v>
      </c>
      <c r="C52" s="12">
        <v>21540360000156</v>
      </c>
      <c r="D52" s="13" t="s">
        <v>194</v>
      </c>
      <c r="E52" s="22" t="s">
        <v>206</v>
      </c>
      <c r="F52" s="15" t="s">
        <v>207</v>
      </c>
      <c r="G52" s="16">
        <v>45762</v>
      </c>
      <c r="H52" s="17" t="s">
        <v>208</v>
      </c>
      <c r="I52" s="18">
        <v>675</v>
      </c>
      <c r="J52" s="19">
        <v>45763</v>
      </c>
      <c r="K52" s="13" t="s">
        <v>20</v>
      </c>
      <c r="L52" s="18">
        <f>22.07+652.93</f>
        <v>675</v>
      </c>
      <c r="M52" s="17" t="s">
        <v>209</v>
      </c>
    </row>
    <row r="53" spans="1:13" s="21" customFormat="1" ht="90">
      <c r="A53" s="11" t="s">
        <v>15</v>
      </c>
      <c r="B53" s="12">
        <v>47</v>
      </c>
      <c r="C53" s="12">
        <v>2558157000162</v>
      </c>
      <c r="D53" s="13" t="s">
        <v>210</v>
      </c>
      <c r="E53" s="14" t="s">
        <v>211</v>
      </c>
      <c r="F53" s="15" t="s">
        <v>212</v>
      </c>
      <c r="G53" s="16">
        <v>45762</v>
      </c>
      <c r="H53" s="17" t="s">
        <v>213</v>
      </c>
      <c r="I53" s="18">
        <v>21682.2</v>
      </c>
      <c r="J53" s="19">
        <v>45763</v>
      </c>
      <c r="K53" s="13" t="s">
        <v>20</v>
      </c>
      <c r="L53" s="18">
        <f>1040.74+20641.46</f>
        <v>21682.2</v>
      </c>
      <c r="M53" s="17" t="s">
        <v>214</v>
      </c>
    </row>
    <row r="54" spans="1:13" s="21" customFormat="1" ht="189.75" customHeight="1">
      <c r="A54" s="11" t="s">
        <v>15</v>
      </c>
      <c r="B54" s="12">
        <v>48</v>
      </c>
      <c r="C54" s="12">
        <v>21540360000156</v>
      </c>
      <c r="D54" s="13" t="s">
        <v>194</v>
      </c>
      <c r="E54" s="22" t="s">
        <v>215</v>
      </c>
      <c r="F54" s="15" t="s">
        <v>216</v>
      </c>
      <c r="G54" s="16">
        <v>45763</v>
      </c>
      <c r="H54" s="17" t="s">
        <v>217</v>
      </c>
      <c r="I54" s="18">
        <v>675</v>
      </c>
      <c r="J54" s="19">
        <v>45763</v>
      </c>
      <c r="K54" s="13" t="s">
        <v>20</v>
      </c>
      <c r="L54" s="18">
        <f>22.07+652.93</f>
        <v>675</v>
      </c>
      <c r="M54" s="17" t="s">
        <v>218</v>
      </c>
    </row>
    <row r="55" spans="1:13" s="21" customFormat="1" ht="126.75" customHeight="1">
      <c r="A55" s="11" t="s">
        <v>15</v>
      </c>
      <c r="B55" s="12">
        <v>49</v>
      </c>
      <c r="C55" s="12">
        <v>2037069000115</v>
      </c>
      <c r="D55" s="13" t="s">
        <v>219</v>
      </c>
      <c r="E55" s="14" t="s">
        <v>220</v>
      </c>
      <c r="F55" s="15" t="s">
        <v>221</v>
      </c>
      <c r="G55" s="16">
        <v>45763</v>
      </c>
      <c r="H55" s="17" t="s">
        <v>222</v>
      </c>
      <c r="I55" s="18">
        <v>63842.97</v>
      </c>
      <c r="J55" s="19">
        <v>45763</v>
      </c>
      <c r="K55" s="13" t="s">
        <v>20</v>
      </c>
      <c r="L55" s="18">
        <f>766.12+3192.15+52861.97</f>
        <v>56820.24</v>
      </c>
      <c r="M55" s="17" t="s">
        <v>223</v>
      </c>
    </row>
    <row r="56" spans="1:13" s="21" customFormat="1" ht="135">
      <c r="A56" s="11" t="s">
        <v>15</v>
      </c>
      <c r="B56" s="12">
        <v>50</v>
      </c>
      <c r="C56" s="12">
        <v>2341467000120</v>
      </c>
      <c r="D56" s="13" t="s">
        <v>224</v>
      </c>
      <c r="E56" s="14" t="s">
        <v>225</v>
      </c>
      <c r="F56" s="15" t="s">
        <v>226</v>
      </c>
      <c r="G56" s="16">
        <v>45763</v>
      </c>
      <c r="H56" s="17" t="s">
        <v>227</v>
      </c>
      <c r="I56" s="18">
        <v>46135.48</v>
      </c>
      <c r="J56" s="19">
        <v>45763</v>
      </c>
      <c r="K56" s="13" t="s">
        <v>20</v>
      </c>
      <c r="L56" s="18">
        <f>597.39+45538.09</f>
        <v>46135.479999999996</v>
      </c>
      <c r="M56" s="17" t="s">
        <v>228</v>
      </c>
    </row>
    <row r="57" spans="1:13" s="21" customFormat="1" ht="135">
      <c r="A57" s="11" t="s">
        <v>15</v>
      </c>
      <c r="B57" s="12">
        <v>51</v>
      </c>
      <c r="C57" s="12">
        <v>2341467000120</v>
      </c>
      <c r="D57" s="13" t="s">
        <v>224</v>
      </c>
      <c r="E57" s="14" t="s">
        <v>229</v>
      </c>
      <c r="F57" s="15" t="s">
        <v>226</v>
      </c>
      <c r="G57" s="16">
        <v>45763</v>
      </c>
      <c r="H57" s="17" t="s">
        <v>230</v>
      </c>
      <c r="I57" s="18">
        <v>3567.67</v>
      </c>
      <c r="J57" s="19">
        <v>45763</v>
      </c>
      <c r="K57" s="13" t="s">
        <v>20</v>
      </c>
      <c r="L57" s="18">
        <v>3567.67</v>
      </c>
      <c r="M57" s="17" t="s">
        <v>228</v>
      </c>
    </row>
    <row r="58" spans="1:13" s="21" customFormat="1" ht="150">
      <c r="A58" s="11" t="s">
        <v>15</v>
      </c>
      <c r="B58" s="12">
        <v>52</v>
      </c>
      <c r="C58" s="12">
        <v>4407920000180</v>
      </c>
      <c r="D58" s="13" t="s">
        <v>145</v>
      </c>
      <c r="E58" s="14" t="s">
        <v>231</v>
      </c>
      <c r="F58" s="15" t="s">
        <v>232</v>
      </c>
      <c r="G58" s="16">
        <v>45769</v>
      </c>
      <c r="H58" s="17" t="s">
        <v>233</v>
      </c>
      <c r="I58" s="18">
        <v>20772.89</v>
      </c>
      <c r="J58" s="19">
        <v>45770</v>
      </c>
      <c r="K58" s="13" t="s">
        <v>20</v>
      </c>
      <c r="L58" s="18">
        <f>1038.64+19734.25</f>
        <v>20772.89</v>
      </c>
      <c r="M58" s="17" t="s">
        <v>234</v>
      </c>
    </row>
    <row r="59" spans="1:13" s="21" customFormat="1" ht="120">
      <c r="A59" s="11"/>
      <c r="B59" s="12"/>
      <c r="C59" s="12">
        <v>4824261000187</v>
      </c>
      <c r="D59" s="13" t="s">
        <v>235</v>
      </c>
      <c r="E59" s="14" t="s">
        <v>236</v>
      </c>
      <c r="F59" s="15" t="s">
        <v>237</v>
      </c>
      <c r="G59" s="16">
        <v>45769</v>
      </c>
      <c r="H59" s="17" t="s">
        <v>238</v>
      </c>
      <c r="I59" s="18">
        <v>9000</v>
      </c>
      <c r="J59" s="19">
        <v>45770</v>
      </c>
      <c r="K59" s="13" t="s">
        <v>20</v>
      </c>
      <c r="L59" s="18">
        <f>450+8550</f>
        <v>9000</v>
      </c>
      <c r="M59" s="17" t="s">
        <v>239</v>
      </c>
    </row>
    <row r="60" spans="1:13" s="21" customFormat="1" ht="105">
      <c r="A60" s="11" t="s">
        <v>15</v>
      </c>
      <c r="B60" s="12">
        <v>53</v>
      </c>
      <c r="C60" s="12">
        <v>84544469000181</v>
      </c>
      <c r="D60" s="13" t="s">
        <v>240</v>
      </c>
      <c r="E60" s="14" t="s">
        <v>241</v>
      </c>
      <c r="F60" s="15" t="s">
        <v>242</v>
      </c>
      <c r="G60" s="16">
        <v>45769</v>
      </c>
      <c r="H60" s="17" t="s">
        <v>243</v>
      </c>
      <c r="I60" s="18">
        <v>3795.9</v>
      </c>
      <c r="J60" s="19">
        <v>45770</v>
      </c>
      <c r="K60" s="13" t="s">
        <v>20</v>
      </c>
      <c r="L60" s="18">
        <f>45.55+189.8+3560.55</f>
        <v>3795.9</v>
      </c>
      <c r="M60" s="17" t="s">
        <v>244</v>
      </c>
    </row>
    <row r="61" spans="1:13" s="21" customFormat="1" ht="120">
      <c r="A61" s="11" t="s">
        <v>15</v>
      </c>
      <c r="B61" s="12">
        <v>54</v>
      </c>
      <c r="C61" s="12">
        <v>84544469000181</v>
      </c>
      <c r="D61" s="13" t="s">
        <v>240</v>
      </c>
      <c r="E61" s="14" t="s">
        <v>245</v>
      </c>
      <c r="F61" s="15" t="s">
        <v>246</v>
      </c>
      <c r="G61" s="16">
        <v>45769</v>
      </c>
      <c r="H61" s="17" t="s">
        <v>247</v>
      </c>
      <c r="I61" s="18">
        <v>2196.3200000000002</v>
      </c>
      <c r="J61" s="19">
        <v>45770</v>
      </c>
      <c r="K61" s="13" t="s">
        <v>20</v>
      </c>
      <c r="L61" s="18">
        <f>26.36+109.82+2060.14</f>
        <v>2196.3199999999997</v>
      </c>
      <c r="M61" s="17" t="s">
        <v>248</v>
      </c>
    </row>
    <row r="62" spans="1:13" s="21" customFormat="1" ht="120">
      <c r="A62" s="11" t="s">
        <v>15</v>
      </c>
      <c r="B62" s="12">
        <v>55</v>
      </c>
      <c r="C62" s="12">
        <v>26722189000110</v>
      </c>
      <c r="D62" s="13" t="s">
        <v>16</v>
      </c>
      <c r="E62" s="30" t="s">
        <v>249</v>
      </c>
      <c r="F62" s="15" t="s">
        <v>250</v>
      </c>
      <c r="G62" s="16">
        <v>45775</v>
      </c>
      <c r="H62" s="17" t="s">
        <v>251</v>
      </c>
      <c r="I62" s="18">
        <v>91757.41</v>
      </c>
      <c r="J62" s="19">
        <v>45776</v>
      </c>
      <c r="K62" s="13" t="s">
        <v>20</v>
      </c>
      <c r="L62" s="18">
        <f>89631.28+79.31+1277.77+721.05+29.58+11.1+1.29+2.31+3.72</f>
        <v>91757.41</v>
      </c>
      <c r="M62" s="17" t="s">
        <v>252</v>
      </c>
    </row>
    <row r="63" spans="1:13" s="21" customFormat="1" ht="90">
      <c r="A63" s="11" t="s">
        <v>15</v>
      </c>
      <c r="B63" s="12">
        <v>56</v>
      </c>
      <c r="C63" s="12">
        <v>12715889000172</v>
      </c>
      <c r="D63" s="13" t="s">
        <v>132</v>
      </c>
      <c r="E63" s="30" t="s">
        <v>253</v>
      </c>
      <c r="F63" s="15" t="s">
        <v>254</v>
      </c>
      <c r="G63" s="16">
        <v>45775</v>
      </c>
      <c r="H63" s="17" t="s">
        <v>255</v>
      </c>
      <c r="I63" s="18">
        <v>1322.55</v>
      </c>
      <c r="J63" s="19">
        <v>45776</v>
      </c>
      <c r="K63" s="13" t="s">
        <v>20</v>
      </c>
      <c r="L63" s="18">
        <f>66.13+1256.42</f>
        <v>1322.5500000000002</v>
      </c>
      <c r="M63" s="17" t="s">
        <v>256</v>
      </c>
    </row>
    <row r="64" spans="1:13" s="21" customFormat="1" ht="150">
      <c r="A64" s="11" t="s">
        <v>15</v>
      </c>
      <c r="B64" s="12">
        <v>57</v>
      </c>
      <c r="C64" s="12">
        <v>33179565000137</v>
      </c>
      <c r="D64" s="13" t="s">
        <v>257</v>
      </c>
      <c r="E64" s="30" t="s">
        <v>258</v>
      </c>
      <c r="F64" s="15" t="s">
        <v>259</v>
      </c>
      <c r="G64" s="16">
        <v>45775</v>
      </c>
      <c r="H64" s="17" t="s">
        <v>260</v>
      </c>
      <c r="I64" s="18">
        <v>22123.53</v>
      </c>
      <c r="J64" s="19">
        <v>45776</v>
      </c>
      <c r="K64" s="13" t="s">
        <v>20</v>
      </c>
      <c r="L64" s="18">
        <f>1061.93+21061.6</f>
        <v>22123.53</v>
      </c>
      <c r="M64" s="17" t="s">
        <v>261</v>
      </c>
    </row>
    <row r="65" spans="1:13" s="21" customFormat="1" ht="150">
      <c r="A65" s="11" t="s">
        <v>15</v>
      </c>
      <c r="B65" s="12">
        <v>58</v>
      </c>
      <c r="C65" s="12">
        <v>33179565000137</v>
      </c>
      <c r="D65" s="13" t="s">
        <v>257</v>
      </c>
      <c r="E65" s="30" t="s">
        <v>262</v>
      </c>
      <c r="F65" s="15" t="s">
        <v>263</v>
      </c>
      <c r="G65" s="16">
        <v>45775</v>
      </c>
      <c r="H65" s="17" t="s">
        <v>264</v>
      </c>
      <c r="I65" s="18">
        <v>68582.25</v>
      </c>
      <c r="J65" s="19">
        <v>45776</v>
      </c>
      <c r="K65" s="13" t="s">
        <v>20</v>
      </c>
      <c r="L65" s="18">
        <f>3291.95+65290.3</f>
        <v>68582.25</v>
      </c>
      <c r="M65" s="17" t="s">
        <v>261</v>
      </c>
    </row>
    <row r="66" spans="1:13" s="21" customFormat="1" ht="120">
      <c r="A66" s="11" t="s">
        <v>15</v>
      </c>
      <c r="B66" s="12">
        <v>59</v>
      </c>
      <c r="C66" s="12">
        <v>604122000197</v>
      </c>
      <c r="D66" s="13" t="s">
        <v>71</v>
      </c>
      <c r="E66" s="30" t="s">
        <v>265</v>
      </c>
      <c r="F66" s="15" t="s">
        <v>266</v>
      </c>
      <c r="G66" s="16">
        <v>45775</v>
      </c>
      <c r="H66" s="17" t="s">
        <v>267</v>
      </c>
      <c r="I66" s="18">
        <v>421947.45</v>
      </c>
      <c r="J66" s="19">
        <v>45776</v>
      </c>
      <c r="K66" s="13" t="s">
        <v>20</v>
      </c>
      <c r="L66" s="18">
        <v>421947.45</v>
      </c>
      <c r="M66" s="17" t="s">
        <v>268</v>
      </c>
    </row>
    <row r="67" spans="1:13" ht="15" customHeight="1">
      <c r="A67" s="31" t="s">
        <v>269</v>
      </c>
      <c r="B67" s="31"/>
      <c r="C67" s="31"/>
      <c r="D67" s="4"/>
      <c r="K67" s="32"/>
    </row>
    <row r="68" spans="1:13" ht="15" customHeight="1">
      <c r="A68" s="33" t="str">
        <f>[1]Bens!A28</f>
        <v>Data da última atualização: 05/05/2025</v>
      </c>
      <c r="B68" s="34"/>
      <c r="C68" s="4"/>
      <c r="D68" s="1"/>
    </row>
    <row r="69" spans="1:13" ht="15" customHeight="1">
      <c r="A69" s="35" t="s">
        <v>270</v>
      </c>
      <c r="B69" s="35"/>
      <c r="C69" s="35"/>
      <c r="D69" s="35"/>
    </row>
    <row r="70" spans="1:13" ht="15" customHeight="1">
      <c r="A70" s="35" t="s">
        <v>271</v>
      </c>
      <c r="B70" s="35"/>
      <c r="C70" s="35"/>
      <c r="D70" s="35"/>
    </row>
    <row r="71" spans="1:13" ht="15" customHeight="1">
      <c r="A71" s="36" t="s">
        <v>272</v>
      </c>
      <c r="B71" s="36"/>
      <c r="C71" s="36"/>
      <c r="D71" s="1"/>
    </row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78" spans="1:13" ht="15" customHeight="1"/>
    <row r="79" spans="1:13" ht="15" customHeight="1"/>
    <row r="80" spans="1:1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48.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</sheetData>
  <mergeCells count="5">
    <mergeCell ref="A2:M2"/>
    <mergeCell ref="A3:E3"/>
    <mergeCell ref="A5:L5"/>
    <mergeCell ref="A69:D69"/>
    <mergeCell ref="A70:D70"/>
  </mergeCells>
  <conditionalFormatting sqref="C7:C66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31" r:id="rId1" xr:uid="{0F101447-6B61-4163-8E0D-F979401D5F2A}"/>
    <hyperlink ref="F7" r:id="rId2" xr:uid="{6A52E4F0-587F-43B2-ADE0-B8596F46063A}"/>
    <hyperlink ref="F8" r:id="rId3" xr:uid="{BD2BA187-1936-4FAA-82D8-04EA29E7D7A3}"/>
    <hyperlink ref="F9" r:id="rId4" xr:uid="{2003A78E-468E-4306-9848-1628BF566A65}"/>
    <hyperlink ref="F10" r:id="rId5" xr:uid="{D65294C7-E786-4FEA-A6AE-6BE0180767DA}"/>
    <hyperlink ref="F11" r:id="rId6" xr:uid="{A2273C86-8B9E-4E67-8BCB-D279C97F887D}"/>
    <hyperlink ref="F12" r:id="rId7" xr:uid="{32B1AB0C-71E0-40D2-81A0-664BF6C80E4A}"/>
    <hyperlink ref="F13" r:id="rId8" xr:uid="{A940AC81-CD49-413A-950E-C5289584F4D1}"/>
    <hyperlink ref="F14" r:id="rId9" xr:uid="{B6D4A3DA-58F0-4218-8F76-DB0752190A81}"/>
    <hyperlink ref="F15" r:id="rId10" xr:uid="{DE83EB61-6F98-46C8-9A69-11A6D42B132B}"/>
    <hyperlink ref="F16" r:id="rId11" xr:uid="{00B2D4AC-44EE-442A-A6E1-D1B2FA71EF2F}"/>
    <hyperlink ref="F17" r:id="rId12" xr:uid="{54363DDB-9C3B-4374-9D67-2B53B8952D7D}"/>
    <hyperlink ref="F18" r:id="rId13" xr:uid="{57CF9A36-85C8-4E1B-8766-2E51F136F7FC}"/>
    <hyperlink ref="F20" r:id="rId14" xr:uid="{4585F7F2-FDDE-457A-A012-4E665EB66508}"/>
    <hyperlink ref="F21" r:id="rId15" xr:uid="{1472DC63-3641-4DA7-9AC3-CAE1462533E7}"/>
    <hyperlink ref="F22" r:id="rId16" xr:uid="{141DC069-B6FD-48B7-BC4B-C627C08A8754}"/>
    <hyperlink ref="F23" r:id="rId17" xr:uid="{857F7AA4-6492-4E1A-83D0-CDB6043EFE6B}"/>
    <hyperlink ref="F24" r:id="rId18" xr:uid="{07262421-EE86-4961-86E4-8C47EB1524F2}"/>
    <hyperlink ref="F25" r:id="rId19" xr:uid="{F6B22E31-68E5-407D-B473-BF0B6CF38C54}"/>
    <hyperlink ref="F26" r:id="rId20" xr:uid="{D65FB61D-0724-495C-A3A8-D19C98E9CD86}"/>
    <hyperlink ref="F27" r:id="rId21" xr:uid="{ED762CA8-3961-4CA9-B131-6F3B1BB3B61C}"/>
    <hyperlink ref="F28" r:id="rId22" xr:uid="{BB22F1FA-3E6C-4BB4-811E-FF8B40C5967F}"/>
    <hyperlink ref="F29" r:id="rId23" xr:uid="{1A0506EB-057A-4DE7-A797-F1B21B706B10}"/>
    <hyperlink ref="F30" r:id="rId24" xr:uid="{C71CEB31-A5CB-4452-AE6E-BE43F9D07825}"/>
    <hyperlink ref="F32" r:id="rId25" xr:uid="{680FAE29-F9AD-4573-BC6B-0820D0622728}"/>
    <hyperlink ref="F34" r:id="rId26" xr:uid="{97530177-6E0B-4DD1-861F-5F2189536426}"/>
    <hyperlink ref="F35" r:id="rId27" xr:uid="{9FDDE9E1-2957-4766-80FD-322C162A5EE5}"/>
    <hyperlink ref="F36" r:id="rId28" xr:uid="{517625CA-BBAD-4D58-9FE1-52FDEB96EE19}"/>
    <hyperlink ref="F37" r:id="rId29" xr:uid="{F44C87E8-5D37-4335-8BB9-49E1A507FDD4}"/>
    <hyperlink ref="F38" r:id="rId30" xr:uid="{BE37C142-5BEC-4222-B25C-F82F3F424CC6}"/>
    <hyperlink ref="F39" r:id="rId31" xr:uid="{CDECBFE5-58BE-485D-B251-36A59030AB68}"/>
    <hyperlink ref="F40" r:id="rId32" xr:uid="{05C785D7-C4E8-48B5-A8D6-6BB74B2800B5}"/>
    <hyperlink ref="F41" r:id="rId33" xr:uid="{091CCFA1-68B5-4891-8931-B21E973D0E05}"/>
    <hyperlink ref="F42" r:id="rId34" xr:uid="{8E902F18-9F98-4889-8EC2-D95588554EB6}"/>
    <hyperlink ref="F43" r:id="rId35" xr:uid="{ACE4C451-D7CB-4A26-9A72-300366DE18D7}"/>
    <hyperlink ref="F44" r:id="rId36" xr:uid="{431C9421-0946-4364-8E3C-EB77A3D11B52}"/>
    <hyperlink ref="F45" r:id="rId37" xr:uid="{A5F7F84C-2237-4ABC-9675-71FA3A95DDD5}"/>
    <hyperlink ref="F46" r:id="rId38" xr:uid="{200A7F4B-2371-4803-9155-1CFBEBEA56E7}"/>
    <hyperlink ref="F47" r:id="rId39" xr:uid="{331E135C-3F53-4A11-B871-5670EB208331}"/>
    <hyperlink ref="F48" r:id="rId40" xr:uid="{781B0478-F1F1-4853-93BF-24960BDA603D}"/>
    <hyperlink ref="F49" r:id="rId41" xr:uid="{02665978-EF07-4025-A9EF-734AF7BBEB53}"/>
    <hyperlink ref="F50" r:id="rId42" xr:uid="{84855563-E012-443E-BF68-A5B9B3DDE6AE}"/>
    <hyperlink ref="F51" r:id="rId43" xr:uid="{D343130A-6D01-4078-89B9-ADC345FDC556}"/>
    <hyperlink ref="F52" r:id="rId44" xr:uid="{438133C5-A2E9-4EFB-A874-201729ADEB43}"/>
    <hyperlink ref="F53" r:id="rId45" xr:uid="{9C1A80D6-3E39-4AA6-B5B2-A381E0E2801C}"/>
    <hyperlink ref="F54" r:id="rId46" xr:uid="{F5E377B9-4D09-4028-A944-4DB6C1116FB5}"/>
    <hyperlink ref="F55" r:id="rId47" xr:uid="{6C542F1B-2A17-48B8-8FE0-F016CEA2E6C8}"/>
    <hyperlink ref="F56" r:id="rId48" xr:uid="{26E94EF8-0FFB-4BBB-B05E-7EC84825F454}"/>
    <hyperlink ref="F57" r:id="rId49" xr:uid="{7F364A8B-8978-4A0E-ACE6-1A840384E080}"/>
    <hyperlink ref="F58" r:id="rId50" xr:uid="{04E2CDB3-6001-41EC-A9AB-E23DC91E7A8B}"/>
    <hyperlink ref="F59" r:id="rId51" xr:uid="{4C650BCB-A46C-463C-8313-B91BCA409487}"/>
    <hyperlink ref="F60" r:id="rId52" xr:uid="{5D3A5558-9BDB-4CCF-AAFB-5D4C304A8AC1}"/>
    <hyperlink ref="F61" r:id="rId53" xr:uid="{11F7946F-E51F-4824-825F-B59B61F91A48}"/>
    <hyperlink ref="F19" r:id="rId54" xr:uid="{9D08137B-5FCF-4563-BB19-684694FB471D}"/>
    <hyperlink ref="F33" r:id="rId55" xr:uid="{C285FFF1-CA0C-4952-9F46-B370B1C44437}"/>
    <hyperlink ref="E7" r:id="rId56" xr:uid="{D59B91F5-40DA-4A10-BCFA-3CB824EFF932}"/>
    <hyperlink ref="E14" r:id="rId57" display="Liquidação da NE nº 2025NE0000053 - Pestação de serviço de solução de firewall de próxima geração em alta disponibilidade, com monitoramento (CA 004/2023 - MP/PGJ) ref. a FEVEREIRO/2025 (parcela 17 de 48) conforme NFS-e n° 93 e demais documentos no SEI 2025.006167." xr:uid="{2B99BCB3-AE15-431A-9F67-D77367A35067}"/>
    <hyperlink ref="E15" r:id="rId58" display="Liquidação da NE nº 2025NE0000053 &quot;- Pestação de serviço de solução de firewall de próxima geração em alta disponibilidade, com monitoramento (CA 004/2023 - MP/PGJ) ref. a FEVEREIRO/2025 (parcela 17 de 48) conforme NFS-e n° 94 e demais documentos no SEI 2025.006167." xr:uid="{7B092985-F4A5-4132-B5BE-42B4606ED274}"/>
    <hyperlink ref="E22" r:id="rId59" xr:uid="{B989C5D9-2881-4870-BEDD-DC5F8C5CF8BE}"/>
    <hyperlink ref="E23" r:id="rId60" xr:uid="{BA43F5E5-6A92-4A36-A72F-1B843BAEB6EA}"/>
    <hyperlink ref="E30" r:id="rId61" xr:uid="{F2C8DA89-4E68-4291-ABA5-8FA4F87C2969}"/>
    <hyperlink ref="E31" r:id="rId62" xr:uid="{EDCB28B4-05D4-4A8C-9072-C3E94BD0AB90}"/>
    <hyperlink ref="E32" r:id="rId63" xr:uid="{E204C385-34B9-485B-99B8-9F4563BF90C0}"/>
    <hyperlink ref="E40" r:id="rId64" xr:uid="{41DD1559-ACE6-4F8B-8B9A-EB924131E09C}"/>
    <hyperlink ref="E53" r:id="rId65" xr:uid="{E7085AF6-9CD9-43BB-A381-B16978458071}"/>
    <hyperlink ref="E60" r:id="rId66" xr:uid="{E10B6C64-15FB-4679-9CE8-12BDA1194D6C}"/>
    <hyperlink ref="E61" r:id="rId67" xr:uid="{5D7D03FA-7B1F-43A4-91DC-DDBB8F0BB39E}"/>
    <hyperlink ref="E8" r:id="rId68" xr:uid="{AADBD959-7820-49BE-9878-5FF3B3BB328C}"/>
    <hyperlink ref="E9" r:id="rId69" xr:uid="{D81EC302-FDA3-4D34-A7F9-8F438E2D25C6}"/>
    <hyperlink ref="E10" r:id="rId70" xr:uid="{C5D4ACBB-7CEB-4EBD-99F1-EC2D8CFF5A0E}"/>
    <hyperlink ref="E11" r:id="rId71" xr:uid="{31BFE8B1-C21B-4610-BBE0-024F5CEBA74C}"/>
    <hyperlink ref="E12" r:id="rId72" xr:uid="{007CCDBA-336C-4CB5-AAAD-A74801AF2409}"/>
    <hyperlink ref="E29" r:id="rId73" xr:uid="{E31AD015-8313-464E-9725-EE70DE31EB13}"/>
    <hyperlink ref="E37" r:id="rId74" xr:uid="{C59A5DB9-71EC-45C5-B6A5-598A5FE67CBC}"/>
    <hyperlink ref="E42" r:id="rId75" xr:uid="{4401B56B-15AB-4C49-8756-5D216E227711}"/>
    <hyperlink ref="E50" r:id="rId76" display="Liquidação da NE nº 2024NE0000021 - Ref. prestação de serviços técnicos especializados de pesquisa e aconselhamento imparcial em Tecnologia da Informação, na forma de assinaturas para acesso a bases de conhecimentos (CA 034/2021 - MP/PGJ), relativo a Parcela 12/12, conforme NFS-nº 45187 e documentos no SEI 2025.001119." xr:uid="{B92C3A7A-1906-4D19-BA90-9D901A9D70E9}"/>
    <hyperlink ref="E51" r:id="rId77" display="Liquidação da NE nº 2025NE0000705 - Ref. prestação de serviços técnicos especializados de pesquisa e aconselhamento imparcial em Tecnologia da Informação, na forma de assinaturas para acesso a bases de conhecimentos (CA 034/2021 - MP/PGJ), relativo a Parcela 12/12, conforme NFS-nº 45187 e documentos no SEI 2025.001119." xr:uid="{77DCB450-A2BF-469E-83DE-F709BE9845D8}"/>
    <hyperlink ref="E16" r:id="rId78" xr:uid="{395882C2-79D1-4793-B607-333458FB397C}"/>
    <hyperlink ref="E17" r:id="rId79" xr:uid="{84B11745-0B55-4669-83AA-3544E4A24B85}"/>
    <hyperlink ref="E43" r:id="rId80" xr:uid="{33D5BC52-D73A-4CFC-AC36-ACBEB323A35F}"/>
    <hyperlink ref="E44" r:id="rId81" xr:uid="{F74036BF-8F37-48B4-A18A-188F25BE3FCD}"/>
    <hyperlink ref="E45" r:id="rId82" xr:uid="{9B9C7019-F3A7-463F-827F-2AB9C3A54EE8}"/>
    <hyperlink ref="E46" r:id="rId83" xr:uid="{75982DF8-B7F4-4874-91F5-C3439F7AA1E1}"/>
    <hyperlink ref="E47" r:id="rId84" xr:uid="{657E11B0-79FC-4F02-969F-5541EFBAF896}"/>
    <hyperlink ref="E48" r:id="rId85" xr:uid="{2F7BC991-E0AA-4040-A568-D977881CAA79}"/>
    <hyperlink ref="E55" r:id="rId86" xr:uid="{5198C0AD-3A88-4243-BA4E-70D59C187330}"/>
    <hyperlink ref="E20" r:id="rId87" xr:uid="{0EA6D235-5E79-44C5-8FD6-6C0FBA4A867B}"/>
    <hyperlink ref="E24" r:id="rId88" display="Liquidação da NE nº 2024NE0000016 - Ref. prestação de serviços de análises laboratoriais da qualidade dos efluentes da Estação de Tratamento de Esgotos – ETE (CA 003/2020-MP/PGJ - 4ºT.A.) relativo à 10ª (décima) medição, conforme NF-e n° 4892 e documentos no SEI 2025.007242." xr:uid="{968BF586-B52C-41CD-89D5-C3DE14F09866}"/>
    <hyperlink ref="E33" r:id="rId89" xr:uid="{07106E90-D578-476D-936A-180B9F73E751}"/>
    <hyperlink ref="E21" r:id="rId90" xr:uid="{2B5A4AB2-1C6B-41AC-9A75-8BE5ADD1C467}"/>
    <hyperlink ref="E28" r:id="rId91" xr:uid="{B055D84C-5158-47CE-A50E-AC74CE415B14}"/>
    <hyperlink ref="E35" r:id="rId92" xr:uid="{649C4047-D545-4291-BC44-5F66E955A96F}"/>
    <hyperlink ref="E36" r:id="rId93" xr:uid="{E65519B6-3FD7-4A2C-8CC7-0EB931D7E31C}"/>
    <hyperlink ref="E56" r:id="rId94" display="Liquidação da NE nº 2024NE0001599 - Ref. serviço de fornecimento de energia elétrica nas  unidades consumidoras da Procuradoria-Geral de Justiça do Estado do Amazonas (CA 027/2024-MP/PGJ) relativo a MARÇO/2025, conforme Fatura nº 869937.03/2025.01&amp;#8203; e documentos no SEI 2025.007987." xr:uid="{14BFB7F8-B713-46B6-93C0-AC4759832579}"/>
    <hyperlink ref="E57" r:id="rId95" display="Liquidação da NE nº 2025NE0000025 - Ref. serviço de fornecimento de energia elétrica nas  unidades consumidoras da Procuradoria-Geral de Justiça do Estado do Amazonas (CA 027/2024-MP/PGJ) relativo a MARÇO/2025, conforme Fatura nº 869937.03/2025.01&amp;#8203; e documentos no SEI 2025.007987." xr:uid="{A4A2E793-9196-4718-BA07-04CFE6365BD3}"/>
    <hyperlink ref="E38" r:id="rId96" xr:uid="{9D4C5445-3824-4971-80CA-F4144F881868}"/>
    <hyperlink ref="E39" r:id="rId97" xr:uid="{4EB0E1C1-39A0-49DD-94CE-299F3A16FA19}"/>
    <hyperlink ref="E41" r:id="rId98" display="Liquidação da NE nº 2025NE0000265 - Referente a prestação de serviços, sob demanda, de avaliação médica psiquiátrica, para a emissão de laudos e pareceres, para subsidiar a instrução de processos extrajudiciais no âmbito do MPAM conforme NF-e n° 617, CA Nº 003/2025- MP/PGJ e PI-SEI 2025.007406." xr:uid="{939032CF-8009-418A-B888-815A5323288B}"/>
    <hyperlink ref="E58" r:id="rId99" display="Liquidação da NE nº 2025NE0000233 - Ref. ao fornecimento de licença de uso de sistemas de informação para a disponibilização de Sistema de Cadastro, Folha de Pagamento e Recursos Humanos, em plataforma Web, PRODAM RH (CA 002/2025 - MP/PGJ), ref. ao mês de FEVEREIRO/2025, conf. NF-nº 53389 e documentos no SEI 2025.007018." xr:uid="{82A3825B-BDD0-47E6-BE48-8004D636C064}"/>
    <hyperlink ref="E18" r:id="rId100" display="Liquidação da NE nº 2024NE0001233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FEVEREIRO/2025, descritos na NF-e nº 25641 e demais documentos no PI-SEI 2025.005680." xr:uid="{18C6F126-3358-4987-B9BE-AFCB47D85EA9}"/>
    <hyperlink ref="E19" r:id="rId101" display="Liquidação da NE nº 2024NE0001233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JANEIRO/2025, descritos na NF-e nº 25409 e demais documentos no PI-SEI 2025.003756." xr:uid="{D06DA9C2-782E-4063-86C5-05D7DC04DCCF}"/>
    <hyperlink ref="E34" r:id="rId102" xr:uid="{D73C5663-A0B1-4F1A-8C1F-D1A010E6FCEE}"/>
    <hyperlink ref="E59" r:id="rId103" xr:uid="{DB28B152-BA0C-43B7-8FE4-AD73BD34CF5B}"/>
    <hyperlink ref="E62" r:id="rId104" xr:uid="{D2A6919D-00E4-45CA-B1EA-CA8EB67B31E0}"/>
    <hyperlink ref="E64" r:id="rId105" display="Liquidação da NE nº 2025NE0000460 - Referente ao Reconhecimento de Dívida por Prest. Serv. Locação de Equip. e Circuito Dedicado de Com.Dados após término do CA 022/2021-MP/PGJ - 3ª TA, referente ao periodo de 05/10/2024 a 04/11/2024 conforme NFS-e n° 19533 e demais documentos no PI-SEI 2024.026807." xr:uid="{27D6A0EC-CEA3-4AAA-893A-028BB88AFE4D}"/>
    <hyperlink ref="E65" r:id="rId106" display="Liquidação da NE nº 2025NE0000460 - Referente ao Reconhecimento de Dívida por Prest. Serv. Comunicação de Dados e Circuito Dedicado de Com.Dados após término do CA 022/2021-MP/PGJ - 3ª TA, referente ao periodo de 05/10/2024 a 04/11/2024 conforme NFS-e n° 10225 e demais documentos no PI-SEI 2024.026807." xr:uid="{0AEB462A-0BC1-4B65-B8A7-6CCC652927E8}"/>
    <hyperlink ref="E66" r:id="rId107" xr:uid="{A8512AA6-6F5B-40AD-B575-E71C60533494}"/>
    <hyperlink ref="E63" r:id="rId108" xr:uid="{D769688A-C2A2-40C9-877E-ACEB31C5EF08}"/>
    <hyperlink ref="F62" r:id="rId109" xr:uid="{9A725E64-DB07-421F-91A2-6A7DFC5DD63B}"/>
    <hyperlink ref="F63" r:id="rId110" xr:uid="{B765A5DA-1D93-44B8-99C6-8D70ED128AA9}"/>
    <hyperlink ref="F64" r:id="rId111" xr:uid="{D6276F04-6D7C-4868-8948-630B8ABE5D33}"/>
    <hyperlink ref="F65" r:id="rId112" xr:uid="{A74A1D13-B969-433A-BEDE-ECFC30D04EA3}"/>
    <hyperlink ref="F66" r:id="rId113" xr:uid="{28913F5F-0BA9-4415-99D5-7ABA719031DF}"/>
  </hyperlinks>
  <pageMargins left="0.511811024" right="0.511811024" top="0.78740157499999996" bottom="0.78740157499999996" header="0.31496062000000002" footer="0.31496062000000002"/>
  <pageSetup scale="36" orientation="portrait" r:id="rId114"/>
  <drawing r:id="rId1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FC8CA814-AD94-4323-B73F-2310607B5C38}"/>
</file>

<file path=customXml/itemProps2.xml><?xml version="1.0" encoding="utf-8"?>
<ds:datastoreItem xmlns:ds="http://schemas.openxmlformats.org/officeDocument/2006/customXml" ds:itemID="{00715B5A-1A6A-4C21-A7F9-E04979216449}"/>
</file>

<file path=customXml/itemProps3.xml><?xml version="1.0" encoding="utf-8"?>
<ds:datastoreItem xmlns:ds="http://schemas.openxmlformats.org/officeDocument/2006/customXml" ds:itemID="{6306EF44-F27D-4C3D-AE89-E67D51B37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2025-05-05T15:44:46Z</dcterms:created>
  <dcterms:modified xsi:type="dcterms:W3CDTF">2025-05-05T15:45:06Z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