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rinabarbosa\OneDrive - Procuradoria Geral de Justiça - MPAM\DOF\ANO 2024\TRANSPARÊNCIA\6 -  ORDEM CRONOLÓGICA DE PAGAMENTO\10.Outubro\"/>
    </mc:Choice>
  </mc:AlternateContent>
  <bookViews>
    <workbookView xWindow="0" yWindow="0" windowWidth="28800" windowHeight="12315"/>
  </bookViews>
  <sheets>
    <sheet name="Serviços" sheetId="1" r:id="rId1"/>
  </sheets>
  <externalReferences>
    <externalReference r:id="rId2"/>
  </externalReferences>
  <definedNames>
    <definedName name="_xlnm._FilterDatabase" localSheetId="0" hidden="1">Serviços!$D$1:$D$187</definedName>
    <definedName name="_xlnm.Print_Area" localSheetId="0">Serviços!$A$1:$M$96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2" i="1" l="1"/>
  <c r="L90" i="1"/>
  <c r="L89" i="1"/>
  <c r="L87" i="1"/>
  <c r="L86" i="1"/>
  <c r="L85" i="1"/>
  <c r="L83" i="1"/>
  <c r="L82" i="1"/>
  <c r="L81" i="1"/>
  <c r="L80" i="1"/>
  <c r="L79" i="1"/>
  <c r="L78" i="1"/>
  <c r="L77" i="1"/>
  <c r="L76" i="1"/>
  <c r="L75" i="1"/>
  <c r="L73" i="1"/>
  <c r="L72" i="1"/>
  <c r="L71" i="1"/>
  <c r="L69" i="1"/>
  <c r="L66" i="1"/>
  <c r="L65" i="1"/>
  <c r="L64" i="1"/>
  <c r="L63" i="1"/>
  <c r="L62" i="1"/>
  <c r="L61" i="1"/>
  <c r="L60" i="1"/>
  <c r="L59" i="1"/>
  <c r="L58" i="1"/>
  <c r="L56" i="1"/>
  <c r="L53" i="1"/>
  <c r="L49" i="1"/>
  <c r="L47" i="1"/>
  <c r="L46" i="1"/>
  <c r="L44" i="1"/>
  <c r="L43" i="1"/>
  <c r="L42" i="1"/>
  <c r="L41" i="1"/>
  <c r="L40" i="1"/>
  <c r="L39" i="1"/>
  <c r="L38" i="1"/>
  <c r="L36" i="1"/>
  <c r="L35" i="1"/>
  <c r="L34" i="1"/>
  <c r="L32" i="1"/>
  <c r="L30" i="1"/>
  <c r="L29" i="1"/>
  <c r="L26" i="1"/>
  <c r="L25" i="1"/>
  <c r="L24" i="1"/>
  <c r="L23" i="1"/>
  <c r="L22" i="1"/>
  <c r="L12" i="1"/>
  <c r="L8" i="1"/>
  <c r="A2" i="1"/>
</calcChain>
</file>

<file path=xl/sharedStrings.xml><?xml version="1.0" encoding="utf-8"?>
<sst xmlns="http://schemas.openxmlformats.org/spreadsheetml/2006/main" count="608" uniqueCount="353">
  <si>
    <t>ORDEM CRONOLÓGICA DE PAGAMENTOS – PGJ/AM</t>
  </si>
  <si>
    <r>
      <t xml:space="preserve">ORDEM CRONOLÓGICA DE PAGAMENTOS DE </t>
    </r>
    <r>
      <rPr>
        <b/>
        <sz val="14"/>
        <color theme="4" tint="-0.249977111117893"/>
        <rFont val="Arial"/>
        <family val="2"/>
      </rPr>
      <t>PRESTAÇÃO DE SERVIÇOS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</si>
  <si>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</si>
  <si>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</si>
  <si>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</si>
  <si>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</si>
  <si>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</si>
  <si>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</si>
  <si>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</si>
  <si>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</si>
  <si>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</si>
  <si>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</si>
  <si>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</si>
  <si>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</si>
  <si>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</si>
  <si>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OUTUBRO</t>
  </si>
  <si>
    <t>A S PINTO</t>
  </si>
  <si>
    <t>Liquidação da NE nº 2024NE0001290 - Ref. prestação de serviços de operação de equipamentos de som e vídeo com gravação e transmissão (CA 017/2024 - MP/PGJ) conf. NFS-e 172 e documentos no SEI 2024.022199.</t>
  </si>
  <si>
    <t>172/2024</t>
  </si>
  <si>
    <t>3351/2024</t>
  </si>
  <si>
    <t>-</t>
  </si>
  <si>
    <t>2024.022199</t>
  </si>
  <si>
    <t>PRODAM PROCESSAMENTO DE DADOS AMAZONAS S A</t>
  </si>
  <si>
    <t xml:space="preserve">Liquidação da NE nº 2024NE0000039 - Ref. prestação de serviços referente à execução do PRODAM RH (CA 003/2019 - MP/PGJ - 6° TA) ref. a Agosto/2024, conf. NFS-e n° 48225 e documentos no SEI 2024.020913.
</t>
  </si>
  <si>
    <t>48225/2024</t>
  </si>
  <si>
    <t>3352/2024</t>
  </si>
  <si>
    <t>2024.020913</t>
  </si>
  <si>
    <t>Liquidação da NE nº 2024NE0000274 - Ref. prestação de serviços referente à execução do PRODAM RH (CA 003/2019 - MP/PGJ - 6° TA) ref. a Agosto/2024, conf. NFS-e n° 48225 e documentos no SEI 2024.020913.</t>
  </si>
  <si>
    <t>3353/2024</t>
  </si>
  <si>
    <t>COSAMA COMPANHIA DE SANEAMENTO DO AMAZONAS</t>
  </si>
  <si>
    <t>Liquidação da NE nº 2024NE0002188 - Ref. serviço de fornecimento de água potável para o prédio da PJ de Careiro da Várzea-AM (CA 006/2022 - MP/PGJ) ref. a Agosto/2024, conf. fatura 647040820241 e documentos no SEI 2024.021700.</t>
  </si>
  <si>
    <t>Fatura 647040820241</t>
  </si>
  <si>
    <t>3358/2024</t>
  </si>
  <si>
    <t>2024.021700</t>
  </si>
  <si>
    <t>STAR GREEN GERADORES LTDA</t>
  </si>
  <si>
    <t>Liquidação da NE nº 2024NE0001952 - Ref. prestação de serviços de manutenção preventiva e corretiva e fornecimento de diesel (CA 005/2024 - MP/PGJ) referente a Agosto/2024, conf. NFS-e 191 e SEI 2024.019642.</t>
  </si>
  <si>
    <t>191/2024</t>
  </si>
  <si>
    <t>3359/2024</t>
  </si>
  <si>
    <t>2024.019642</t>
  </si>
  <si>
    <t xml:space="preserve">S G R H SER DE GESTAO DE RECURSOS HUM E CONT LTDA </t>
  </si>
  <si>
    <t xml:space="preserve">Liquidação da NE nº 2024NE0002094 - Ref. Reconhecimento de dívida de prestação de serviço de reparo por vendaval que atingiu a edificação da PJ da Comarca de Anori-AM, conf. NF 345 e documentos no SEI 2024.022010.
</t>
  </si>
  <si>
    <t>345/2024</t>
  </si>
  <si>
    <t>3360/2024</t>
  </si>
  <si>
    <t>2024.022010</t>
  </si>
  <si>
    <t>SAAE DE PRESIDENTE FIGUEIREDO</t>
  </si>
  <si>
    <t>Liquidação da NE nº 2024NE0002199 - Prestação de serviço de fornecimento de água na cidade de Presidente Figueiredo/AM, referente a Novembro/2023, conforme Despacho 681 e Fatura nº 23115283, e documentos no PI-SEI 2024.021948.</t>
  </si>
  <si>
    <t>Fatura nº 23115283</t>
  </si>
  <si>
    <t>3361/2024</t>
  </si>
  <si>
    <t>2024.021948</t>
  </si>
  <si>
    <t>Liquidação da NE nº 2024NE0002199 - Prestação de serviço de fornecimento de água na cidade de Presidente Figueiredo/AM, referente a Dezembro/2023, conforme Despacho 681 e Fatura nº 23125283, e documentos no PI-SEI 2024.021948.</t>
  </si>
  <si>
    <t xml:space="preserve"> Fatura nº 23125283</t>
  </si>
  <si>
    <t>3362/2024</t>
  </si>
  <si>
    <t>Liquidação da NE nº 2024NE0002199 - Prestação de serviço de fornecimento de água na cidade de Presidente Figueiredo/AM, referente a Janeiro/2024, conforme Despacho 681 e Fatura nº 24015283, e documentos no PI-SEI 2024.021948.</t>
  </si>
  <si>
    <t>Fatura nº 24015283</t>
  </si>
  <si>
    <t>3363/2024</t>
  </si>
  <si>
    <t>Liquidação da NE nº 2024NE0002199 - Prestação de serviço de fornecimento de água na cidade de Presidente Figueiredo/AM, referente a Fevereiro/2024, conforme Despacho 681 e Fatura nº 24025283, e documentos no PI-SEI 2024.021948.</t>
  </si>
  <si>
    <t xml:space="preserve"> Fatura nº 24025283</t>
  </si>
  <si>
    <t>3364/2024</t>
  </si>
  <si>
    <t>Liquidação da NE nº 2024NE0002199 - Prestação de serviço de fornecimento de água na cidade de Presidente Figueiredo/AM, referente a Março/2024, conforme Despacho 681 e Fatura nº 24035283, e documentos no PI-SEI 2024.021948.</t>
  </si>
  <si>
    <t>3365/2024</t>
  </si>
  <si>
    <t>Liquidação da NE nº 2024NE0002199 - Prestação de serviço de fornecimento de água na cidade de Presidente Figueiredo/AM, referente a Abril/2024, conforme Despacho 681 e Fatura nº 24045283, e documentos no PI-SEI 2024.021948.</t>
  </si>
  <si>
    <t>3366/2024</t>
  </si>
  <si>
    <t>Liquidação da NE nº 2024NE0002199 - Prestação de serviço de fornecimento de água na cidade de Presidente Figueiredo/AM, referente a Maio/2024, conforme Despacho 681 e Fatura nº 24055283, e documentos no PI-SEI 2024.021948.</t>
  </si>
  <si>
    <t>3367/2024</t>
  </si>
  <si>
    <t>Liquidação da NE nº 2024NE0002199 - Prestação de serviço de fornecimento de água na cidade de Presidente Figueiredo/AM, referente a Junho/2024, conforme Despacho 681 e Fatura nº 24065283, e documentos no PI-SEI 2024.021948.</t>
  </si>
  <si>
    <t>3368/2024</t>
  </si>
  <si>
    <t>Liquidação da NE nº 2024NE0002199 - Prestação de serviço de fornecimento de água na cidade de Presidente Figueiredo/AM, referente a Julho/2024, conforme Despacho 681 e Fatura nº 24075283, e documentos no PI-SEI 2024.021948.</t>
  </si>
  <si>
    <t>3369/2024</t>
  </si>
  <si>
    <t xml:space="preserve">Liquidação da NE nº 2024NE0001301 - Ref. prestação de serviços referente à execução do sistema AJURI (CA 012/2021 - MP/PGJ - 2° TA) referente a Agosto/2024, conf. NFS-e 48224 e documentos no SEI 2024.020916.
</t>
  </si>
  <si>
    <t>48224/2024</t>
  </si>
  <si>
    <t>3395/2024</t>
  </si>
  <si>
    <t>2024.020916</t>
  </si>
  <si>
    <t>AMAZONAS ENERGIA S/A</t>
  </si>
  <si>
    <t>Liquidação da NE nº 2024NE0000005 - Ref. ao fornecimento de energia elétrica às Unidades Descentralizadas em Manaus e Comarcas do interior (CA 005/2021 - MP/PGJ) referente a Julho/2024, conf. Fatura n° 869937072024.06 e documentos no SEI 2024.018201.</t>
  </si>
  <si>
    <t>Fatura n° 869937072024.06</t>
  </si>
  <si>
    <t>3403/2024</t>
  </si>
  <si>
    <t>2024.018201</t>
  </si>
  <si>
    <t>Liquidação da NE nº 2024NE0000067 - Ref. ao fornecimento de energia elétrica para Prédio Sede, Anexo administrativo e Unidade Belo Horizonte (CA 004/2024 - MP/PGJ) ref. a Agosto/2024, conf. Fatura n° 869937082024.04 e documentos no SEI 2024.021037.</t>
  </si>
  <si>
    <t>Fatura n° 869937082024.04</t>
  </si>
  <si>
    <t>3404/2024</t>
  </si>
  <si>
    <t>2024.021037</t>
  </si>
  <si>
    <t>Liquidação da NE nº 2024NE0000005 - Ref. ao fornecimento de energia elétrica às Unidades Descentralizadas em Manaus e Comarcas do interior (CA 005/2021 - MP/PGJ) referente a Agosto/2024, conf. Fatura n° 869937082024.05 e documentos no SEI 2024.021037</t>
  </si>
  <si>
    <t>Fatura n° 869937082024.05</t>
  </si>
  <si>
    <t>3405/2024</t>
  </si>
  <si>
    <t>ECOSEGM E CONSULTORIA AMBIENTAL LTDA ME</t>
  </si>
  <si>
    <t>Liquidação da NE nº 2023NE0000082 "Prestação de serviços de análises laboratoriais da qualidade dos efluentes da Estação de Tratamento de Esgotos ETE (CA 003/2020 - MP/PGJ) referente à 4ª medição, conf. NFS -e 4559 e documentos no SEI 2024.022541.</t>
  </si>
  <si>
    <t>4559/2024</t>
  </si>
  <si>
    <t>3421/2024</t>
  </si>
  <si>
    <t>2024.022541</t>
  </si>
  <si>
    <t>PREVILEMOS LTDA - ADMINISTRADORA E CORRETORA DE SEGUROS</t>
  </si>
  <si>
    <t>Liquidação da NE nº 2023NE0001828 - Ref. prestação de seguro coletivo contra acidentes pessoais (CA 007/2023 - MP/PGJ) referente ao período de 01/09/2024 à 01/10/2024 conf. Apólice n° 9186124 e documentos no SEI 2024.022614.</t>
  </si>
  <si>
    <t>FATURA Nº 10/2024</t>
  </si>
  <si>
    <t>3452/2024</t>
  </si>
  <si>
    <t>2024.022614</t>
  </si>
  <si>
    <t>Liquidação da NE nº 2024NE0001725 - Ref. prestação de serviços de manutenção preventiva e corretiva do mês de setembro/2024 (CA 005/2024.MP/PGJ), conf. NF n° 207 e documentos no SEI 2024.022646.</t>
  </si>
  <si>
    <t>207/2024</t>
  </si>
  <si>
    <t>3457/2024</t>
  </si>
  <si>
    <t>2024.022646</t>
  </si>
  <si>
    <t>SENCINET BRASIL SERVICOS DE TELECOMUNICACOES LTDA</t>
  </si>
  <si>
    <t>Liquidação da NE nº 2024NE0000048 - Ref. serviço de comunicação de dados e circuito dedicado de comunicação de dados (CA 022/2021 - MP/PGJ - 3° TA) referente a Junho/2024, conf. NFS-e n° 9372 e documentos no SEI 2024.022171.</t>
  </si>
  <si>
    <t>9372/2024</t>
  </si>
  <si>
    <t>3459/2024</t>
  </si>
  <si>
    <t>2024.022171</t>
  </si>
  <si>
    <t>EYES NWHERE SISTEMAS INTELIGENTES DE IMAGEM LTDA</t>
  </si>
  <si>
    <t>Liquidação da NE nº 2024NE0000336 - Ref. prestação de serviço de telecomunicações (CA 033/2021 - MP/PGJ) referente a Agosto/2024, conf. NFS-e n° 2989 e documentos no SEI 2024.021304.</t>
  </si>
  <si>
    <t>2989/2024</t>
  </si>
  <si>
    <t>3460/2024</t>
  </si>
  <si>
    <t>2024.021304</t>
  </si>
  <si>
    <t>CASA NOVA ENGENHARIA E CONSULTORIA LTDA  ME</t>
  </si>
  <si>
    <t>Liquidação da NE nº 2023NE0000047 - Ref. serviço de manutenção preventiva e corretiva da ETE (CA n°008/2021 - MP/PGJ - 3° TA) ref a 5ª medição em Junho/2024, conf. NFS-e n° 449 e documentos no SEI 2024.022825.</t>
  </si>
  <si>
    <t>449/2024</t>
  </si>
  <si>
    <t>3472/2024</t>
  </si>
  <si>
    <t>2024.022825</t>
  </si>
  <si>
    <t>Liquidação da NE nº 2024NE0000009 - Ref. serviço de manutenção preventiva e corretiva da ETE (CA n°008/2021 - MP/PGJ - 3° TA) ref a 5ª medição em Junho/2024, conf. NFS-e n° 449 e documentos no SEI 2024.022825.</t>
  </si>
  <si>
    <t>3476/2024</t>
  </si>
  <si>
    <t>LINK CARD ADMINISTRADORA DE BENEFICIOS EIRELI EPP</t>
  </si>
  <si>
    <t>Liquidação da NE nº 2024NE0000069 - Ref. prestação de serviços de abastecimento de veículos (CA 001/2024 - MP/PGJ) ref. ao período de 01/09/2024 a 30/09/2024, conf. NF-e n° 1269739 e documentos no SEI 2024.022804.</t>
  </si>
  <si>
    <t>1269739/2024</t>
  </si>
  <si>
    <t>3481/2024</t>
  </si>
  <si>
    <t>2024.022804</t>
  </si>
  <si>
    <t>SERVIX INFORMÁTICA LTDA</t>
  </si>
  <si>
    <t xml:space="preserve">Liquidação da NE nº 2024NE0000053 - Ref. prestação de serviço de solução de firewall de próxima geração em alta disponibilidade, com monitoramento (CA 004/2023 - MP/PGJ) ref. a Setembro/2024, conf. NFS-e n° 64 e documentos no SEI 2024.022823.
</t>
  </si>
  <si>
    <t>64/2024</t>
  </si>
  <si>
    <t>3482/2024</t>
  </si>
  <si>
    <t>2024.022823</t>
  </si>
  <si>
    <t>Liquidação da NE nº 2024NE0000053 - Ref. prestação de serviço de solução de firewall de próxima geração em alta disponibilidade, com monitoramento (CA 004/2023 - MP/PGJ) ref. a Setembro/2024, conf. NFS-e n° 65 e documentos no SEI 2024.022823.</t>
  </si>
  <si>
    <t>65/2024</t>
  </si>
  <si>
    <t>3483/2024</t>
  </si>
  <si>
    <t>A DE CASTRO AMORA LTDA</t>
  </si>
  <si>
    <t xml:space="preserve">Liquidação da NE nº 2024NE0001799 - Ref. prestação de serviços gráficos banners, conforme NFS-e n° 157 e documentos no SEI 2024.019126.
</t>
  </si>
  <si>
    <t>157/2024</t>
  </si>
  <si>
    <t>3520/2024</t>
  </si>
  <si>
    <t>2024.019126</t>
  </si>
  <si>
    <t xml:space="preserve"> </t>
  </si>
  <si>
    <t>Liquidação da NE nº 2023NE0001497 - Ref. prest. serv. comunicações de dados e circuitos dedicado de com dados (CA 013/2021 - MP/PGJ) ref. a Junho/2024 conf. NFS n° 9371 e documentos no SEI 2024.022172.</t>
  </si>
  <si>
    <t>9371/2024</t>
  </si>
  <si>
    <t>3521/2024</t>
  </si>
  <si>
    <t>2024.022172</t>
  </si>
  <si>
    <t>Liquidação da NE nº 2024NE0000052 - Ref. prest. serv. comunicações de dados e circuitos dedicado de com dados (CA 013/2021 - MP/PGJ) ref. a Junho/2024 conf. NFS n° 9371 e documentos no SEI 2024.022172.</t>
  </si>
  <si>
    <t>3522/2024</t>
  </si>
  <si>
    <t>Liquidação da NE nº 2024NE0000052 - Ref. prest. serv. valor adicionado e circuito dedicado de com dados (CA 013/2021 - MP/PGJ) ref. a Junho/2024 conf. NFS n° 13754 e documentos no SEI 2024.022172.</t>
  </si>
  <si>
    <t>13754/2024</t>
  </si>
  <si>
    <t>3524/2024</t>
  </si>
  <si>
    <t>4DEAL SOLUTIONS TECNOLOGIA EM INFORMATICA LTDA -ME</t>
  </si>
  <si>
    <t>Liquidação da NE nº 2024NE0002005 -Ref. prest. serv. de licenças para sol. de gerenciamento de endpoints e expansão tecnológica para gerenciamento de ativos de TI, suporte técnico e garantia (CA 015/2022 - MP/PGJ - 2°TA) conf. NF 515, SEI 2024.021686</t>
  </si>
  <si>
    <t>515/2024</t>
  </si>
  <si>
    <t>3527/2024</t>
  </si>
  <si>
    <t>2024.021686</t>
  </si>
  <si>
    <t>Liquidação da NE nº 2024NE0002005-Ref. prest. serv. de licenças para sol. de gerenciamento de endpoints e expansão tecnológica para gerenciamento de ativos de TI, suporte técnico e garantia (CA 015/2022 - MP/PGJ - 2° TA) conf. NF 516, SEI 2024.021686</t>
  </si>
  <si>
    <t>516/2024</t>
  </si>
  <si>
    <t>3528/2024</t>
  </si>
  <si>
    <t>Liquidação da NE nº 2024NE0001301 - Prestação de serviços referentes a execução do SISTEMA AJURI (C.A. 012/2021 - MP/PGJ - 2° T.A.) referente a SETEMBRO/2024 conforme NF-e n° 48958 e demais documentos no PI-SEI 2024.023044.</t>
  </si>
  <si>
    <t>48958/2024</t>
  </si>
  <si>
    <t>3551/2024</t>
  </si>
  <si>
    <t>2024.023044</t>
  </si>
  <si>
    <t>TELEFONICA BRASIL S.A.</t>
  </si>
  <si>
    <t xml:space="preserve">Liquidação da NE nº 2024NE0001521 - Ref. prestação de serviços móvel pessoal - SMP (CA n° 016/2023 - MP/PGJ - 1° TA) ref, a Setembro/2024, conf. fatura n° 0345991343 e documentos no SEI 2024.023182.
</t>
  </si>
  <si>
    <t>FATURA n° 0345991343</t>
  </si>
  <si>
    <t>3568/2024</t>
  </si>
  <si>
    <t>2024.023182</t>
  </si>
  <si>
    <t>EMPRESA BRASILEIRA DE CORREIOS E TELEGRAFOS EBCT</t>
  </si>
  <si>
    <t>Liquidação da NE nº 2022NE0000204 - Ref. prestação de serviços postais (CA  035/2021 - MP-AM/PGJ) ref. a Setembro/2024, conf. fatura n° 75139 e documentos no SEI 2024.023400.</t>
  </si>
  <si>
    <t>FATURA Nº 75139</t>
  </si>
  <si>
    <t>3569/2024</t>
  </si>
  <si>
    <t>2024.023400</t>
  </si>
  <si>
    <t>Liquidação da NE nº 2024NE0000139 - Ref. prestação de serviços postais (CA  035/2021 - MP-AM/PGJ) ref. a Setembro/2024, conf. fatura n° 75139 e documentos no SEI 2024.023400.</t>
  </si>
  <si>
    <t>3570/2024</t>
  </si>
  <si>
    <t>FIOS TECNOLOGIA DA INFORMAÇÃO EIRELI</t>
  </si>
  <si>
    <t>Liquidação da NE nº 2024NE0000517 - Ref. prestação de serviço de telecomunicações (CA 008/2024 - MP-PGJ) ref. a Setembro/2024, conf. NFS-e n° 1870 e documentos no SEI 2024.022926.</t>
  </si>
  <si>
    <t>1870/2024</t>
  </si>
  <si>
    <t>3575/2024</t>
  </si>
  <si>
    <t>2024.022926</t>
  </si>
  <si>
    <t>Liquidação da NE nº 2024NE0000517 - Ref. prestação de serviço de telecomunicações (CA 008/2024 - MP-PGJ) ref. a Setembro/2024, conf. NFS-e n° 1871 e documentos no SEI 2024.022926.</t>
  </si>
  <si>
    <t>1871/2024</t>
  </si>
  <si>
    <t>3576/2024</t>
  </si>
  <si>
    <t>Liquidação da NE nº 2024NE0001725 - Ref. prestação de serviços de manutenção preventiva e corretiva (CA 005/2024 - MP/PGJ) ref. a Outubro/2024, conf. NFS-e n° 211 e documentos no SEI 2024.022921.</t>
  </si>
  <si>
    <t>211/2024</t>
  </si>
  <si>
    <t>3577/2024</t>
  </si>
  <si>
    <t>2024.022921</t>
  </si>
  <si>
    <t xml:space="preserve">Liquidação da NE nº 2024NE0000336 - Ref. serviço de telecomunicações (CA 033/2021 - MP/PGJ) ref. a Setembro/2024, conf. NFS-e n° 3347 e documentos no SEI 2024.022679.
</t>
  </si>
  <si>
    <t>3347/2024</t>
  </si>
  <si>
    <t>3578/2024</t>
  </si>
  <si>
    <t>2024.022679</t>
  </si>
  <si>
    <t>SIDI SERVICOS DE COMUNICACAO LTDA</t>
  </si>
  <si>
    <t>Liquidação da NE nº 2024NE0000797 - Ref. prestação de serviços de provimento de circuitos terrestres de transmissão de dados com fornecimento de equipamentos (CA 013/2024 - MP/PGJ - 1° TA) ref. Agosto/2024, NFS-e 21612 e SEI 2024.022440.</t>
  </si>
  <si>
    <t>21612/2024</t>
  </si>
  <si>
    <t>3579/2024</t>
  </si>
  <si>
    <t>2024.022440</t>
  </si>
  <si>
    <t>Liquidação da NE nº 2024NE0000798 - Ref. prestação de serviços de provimento de circuitos terrestres de transmissão de dados com fornecimento de equipamentos (CA 013/2024 - MP/PGJ - 1° TA) ref. Agosto/2024, NFS-e 21612 e SEI 2024.022440.</t>
  </si>
  <si>
    <t>3580/2024</t>
  </si>
  <si>
    <t>Liquidação da NE nº 2024NE0000799 - Ref. prestação de serviços de provimento de circuitos terrestres de transmissão de dados com fornecimento de equipamentos (CA 013/2024 - MP/PGJ - 1° TA) ref. Agosto/2024, NFS-e 21612 e SEI 2024.022440.</t>
  </si>
  <si>
    <t>3581/2024</t>
  </si>
  <si>
    <t>Liquidação da NE nº 2024NE0001556 - Ref. prestação de serviços de provimento de circuitos terrestres de transmissão de dados com fornecimento de equipamentos (CA 013/2024 - MP/PGJ - 1° TA) ref. Agosto/2024, NFS-e 21612 e SEI 2024.022440.</t>
  </si>
  <si>
    <t>3582/2024</t>
  </si>
  <si>
    <t>Liquidação da NE nº 2024NE0001557 - Ref. prestação de serviços de provimento de circuitos terrestres de transmissão de dados com fornecimento de equipamentos (CA 013/2024 - MP/PGJ - 1° TA) ref. Agosto/2024, NFS-e 21612 e SEI 2024.022440.</t>
  </si>
  <si>
    <t>3583/2024</t>
  </si>
  <si>
    <t xml:space="preserve">BMJ COMERCIAL E SERVICOS LTDA                     </t>
  </si>
  <si>
    <t xml:space="preserve">Liquidação da NE nº 2024NE0001871 - Ref. prestação de serviço de manutenção corretiva do QGBT (CA n° 021/2023 - MP/PGJ) conf. NFS-e n° 502 e documentos no SEI 2024.022776.
</t>
  </si>
  <si>
    <t>502/2024</t>
  </si>
  <si>
    <t>3584/2024</t>
  </si>
  <si>
    <t>2024.022776</t>
  </si>
  <si>
    <t>Liquidação da NE nº 2024NE0001480 - Ref. prestação de serviço de manutenção corretiva do QGBT (CA n° 021/2023 - MP/PGJ) conf. NFS-e n° 502 e documentos no SEI 2024.022776.</t>
  </si>
  <si>
    <t>3585/2024</t>
  </si>
  <si>
    <t>PRIME CONSULTORIA E ASSESSORIA EMPRESARIAL LTDA</t>
  </si>
  <si>
    <t>Liquidação da NE nº 2024NE0000036 - Ref. serviço de gerenciamento de frota - serviço (CA 007/2023 - MP/PGJ) ref. ao período de 01/09/2024 a 30/09/2024, conf. NFS-e n° 2501977 e documentos no SEI 2024.023029.</t>
  </si>
  <si>
    <t>2501977/2024</t>
  </si>
  <si>
    <t>3589/2024</t>
  </si>
  <si>
    <t>2024.023029</t>
  </si>
  <si>
    <t>ZENITE INFORMAÇAO E CONSULTORIA S/A</t>
  </si>
  <si>
    <t>Liquidação da NE nº 2024NE0002097 - Ref. serviço de pesquisa avançada - Sistema Avançado de Pesquisa Zênite Fácil - conf. NFS-e n° 28676 e documentos no SEI 2024.023220.</t>
  </si>
  <si>
    <t>28676/2024</t>
  </si>
  <si>
    <t>3591/2024</t>
  </si>
  <si>
    <t>2024.023220</t>
  </si>
  <si>
    <t xml:space="preserve"> LOGIC PRO SERVICOS DE TECNOLOGIA DA INFORMACAO LTDA</t>
  </si>
  <si>
    <t>Liquidação da NE nº 2024NE0000338 - Ref. Serviço de conectividade Ponto a Ponto (CA 008/2023 - MP-PGJ) ref. a Setembro/2024. conf. NFS-e n° 44401 e documentos no SEI 2024.022527.</t>
  </si>
  <si>
    <t>44401/2024</t>
  </si>
  <si>
    <t>3592/2024</t>
  </si>
  <si>
    <t>2024.022527</t>
  </si>
  <si>
    <t>FERNANDES CONSTRUÇOES EIRELI</t>
  </si>
  <si>
    <t>Liquidação da NE nº 2024NE0002031 - Ref. prestação de serviço de manutenção da calhas no edifício sede MP/PGJ (CA 033/2024 - MP/PGJ) conf. NFS-e n° 247 e documentos no SEI 2024.023263.</t>
  </si>
  <si>
    <t>247/2024</t>
  </si>
  <si>
    <t>3593/2024</t>
  </si>
  <si>
    <t>2024.023263</t>
  </si>
  <si>
    <t xml:space="preserve"> ALFAMA COM E SERVIÇOS LTDA</t>
  </si>
  <si>
    <t>Liquidação da NE nº 2024NE0000001 - Ref. prestação de serviços de desinsetização da PGJ/AM (CA 024/2023 - MP/PGJ) re. a Setembro/2024, conf. NFS-e n° 3897 e documentos no SEI 2024.023138.</t>
  </si>
  <si>
    <t>3897/2024</t>
  </si>
  <si>
    <t>3594/2024</t>
  </si>
  <si>
    <t>2024.023138</t>
  </si>
  <si>
    <t>SOFTPLAN PLANEJAMENTO E SISTEMAS LTDA</t>
  </si>
  <si>
    <t>Liquidação da NE nº 2024NE0001173 -Ref. prestação de Serviço de Garantia de Evolução Tecnológica e Funcional - GETF (CA N° 019/2021 - MP/PGJ) referente a AGOSTO/2024, conforme NFS-e n° 728665 e documentos no PI-SEI 2024.022425.</t>
  </si>
  <si>
    <t>728665/2024</t>
  </si>
  <si>
    <t>3595/2024</t>
  </si>
  <si>
    <t>2024.022425</t>
  </si>
  <si>
    <t>Liquidação da NE nº 2024NE0000064 - Ref. prestação de serviço de garantia de evolução tecnológica e funcional - GETF (CA n° 019/2021 - MP/PGJ) ref. a Agosto/2024, conf. NFS-e n° 728666 e documentos no SEI 2024.022428.</t>
  </si>
  <si>
    <t>728666/2024</t>
  </si>
  <si>
    <t>3596/2024</t>
  </si>
  <si>
    <t>2024.022428</t>
  </si>
  <si>
    <t xml:space="preserve"> ECOSEGM E CONSULTORIA AMBIENTAL LTDA ME</t>
  </si>
  <si>
    <t xml:space="preserve">Liquidação da NE nº 2023NE0000082 - Ref. prestação de serviços de análise laboratoriais de qualidade da ETE (CA 003/2020 - MP/PGJ) ref. a 5ª medição conf. NFS-e n° 4585 e documentos no SEI 2024.023466. 
</t>
  </si>
  <si>
    <t>4585/2024</t>
  </si>
  <si>
    <t>3610/2024</t>
  </si>
  <si>
    <t>2024.023466</t>
  </si>
  <si>
    <t>Liquidação da NE nº 2024NE0000016 - Ref. prestação de serviços de análise laboratoriais de qualidade da ETE (CA 003/2020 - MP/PGJ) ref. a 5ª medição conf. NFS-e n° 4585 e documentos no SEI 2024.023466.</t>
  </si>
  <si>
    <t>3611/2024</t>
  </si>
  <si>
    <t>JF ENGENHARIA E SERVICOS ESPECIALIZADOS LTDA</t>
  </si>
  <si>
    <t>Liquidação da NE nº 2024NE0001002 - Ref. prestação de serviços continuados de limpeza e conservação (CA 010/2020 - MP/PGJ) no mês de SETEMBRO/2024, conf. NFS-e 6847 e documentos no PI-SEI 2024.023103.</t>
  </si>
  <si>
    <t>6847/2024</t>
  </si>
  <si>
    <t>3612/2024</t>
  </si>
  <si>
    <t>2024.023103</t>
  </si>
  <si>
    <t>GIBBOR PUBLICIDADE E PUBLICACOES DE EDITAIS LTDA</t>
  </si>
  <si>
    <t>Liquidação da NE nº 2024NE0001233 -Ref. prestação de serviços de publicação de atos oficiais e notas de interesse público desta PGJ (CA 018/2023 - MP/PGJ), ref. a OUTUBRO/2024, NF-e nº 23974, documentos no SEI 2024.023472.</t>
  </si>
  <si>
    <t>23974/2024</t>
  </si>
  <si>
    <t>3613/2024</t>
  </si>
  <si>
    <t>2024.023472</t>
  </si>
  <si>
    <t>Liquidação da NE nº 2024NE0000065 -Ref. prestação de Serviço sobre Infraestrutura (CA N° 019/2021 - MP/PGJ) referente a AGOSTO/2024, conforme NFS-e n° 728667 e demais documentos no PI-SEI 2024.022540.</t>
  </si>
  <si>
    <t>728667/2024</t>
  </si>
  <si>
    <t>3614/2024</t>
  </si>
  <si>
    <t>2024.022540</t>
  </si>
  <si>
    <t>Liquidação da NE nº 2024NE0001173 -Ref. prestação de Serviço sobre Infraestrutura (CA N° 019/2021 - MP/PGJ) referente a AGOSTO/2024, conforme NFS-e n° 728667 e demais documentos no PI-SEI 2024.022540.</t>
  </si>
  <si>
    <t>3615/2024</t>
  </si>
  <si>
    <t xml:space="preserve">Liquidação da NE nº 2024NE0000064 - Ref. prestação de serviço de sustentação (CA 019/2021 - MP/PGJ) ref. a Agosto/2024, conf NFS-e n° 728664 e documentos no SEI 2024.022422.
</t>
  </si>
  <si>
    <t>728664/2024</t>
  </si>
  <si>
    <t>3623/2024</t>
  </si>
  <si>
    <t>2024.022422</t>
  </si>
  <si>
    <t xml:space="preserve">Liquidação da NE nº 2024NE0001173 - Ref. prestação de serviço de sustentação (CA 019/2021 - MP/PGJ) ref. a Agosto/2024, conf NFS-e n° 728664 e documentos no SEI 2024.022422.
</t>
  </si>
  <si>
    <t>3624/2024</t>
  </si>
  <si>
    <t>CERRADO VIAGENS LTDA</t>
  </si>
  <si>
    <t>Liquidação da NE nº 2024NE0001013 -  Prestação de serviço de emissão, reserva e remarcação de bilhetes para voos nacionais e internacionais (C.A. N° 019/2023 - MP/PGJ) referente a SETEMBRO/2024, conforme Fatura N° 8873 e PI-SEI 2024.022674.</t>
  </si>
  <si>
    <t>Fatura N° 8873</t>
  </si>
  <si>
    <t>3633/2024</t>
  </si>
  <si>
    <t>2024.022674</t>
  </si>
  <si>
    <t>MBM SEGURADORA S.A.</t>
  </si>
  <si>
    <t>Liquidação da NE nº 2024NE0001228 - Prestação de seguro coletivo contra acidentes pessoais para Estagiários da PGJ/MPAM (CA 007/2024 - MP/PGJ) referente ao período de 10/08/24 a 09/09/24, conforme Apólice Nº 56635 e documentos no PI-SEI 2024.023455.</t>
  </si>
  <si>
    <t>FATURA Nº 003/2024</t>
  </si>
  <si>
    <t>3635/2024</t>
  </si>
  <si>
    <t>2024.023455</t>
  </si>
  <si>
    <t xml:space="preserve"> SAAE SERVICO AUTONOMO DE AGUA E ESGOTOS DE ITACOAT</t>
  </si>
  <si>
    <t>Liquidação da NE nº 2024NE0000042 - Serviço de fornecimento de água (CA N° 005/2022-MP/PGJ) referente a OUTUBRO/2024, conforme Fatura n° 23074102024 e documentos no PI-SEI 2024.023872.</t>
  </si>
  <si>
    <t>Fatura n° 23074102024</t>
  </si>
  <si>
    <t>3636/2024</t>
  </si>
  <si>
    <t>2024.023872</t>
  </si>
  <si>
    <t>Liquidação da NE nº 2024NE0000014 - Prestação do serviço de água e esgoto sanitário ao prédio da Promotoria de Justiça de Tabatinga referente à SETEMBRO/2024, conforme fatura nº 04943092024-6 e no PI-SEI 2024.023384.</t>
  </si>
  <si>
    <t>Fatura nº 049430920246</t>
  </si>
  <si>
    <t>3637/2024</t>
  </si>
  <si>
    <t>2024.023384</t>
  </si>
  <si>
    <t>Liquidação da NE nº 2024NE0000014 - Prestação do serviço de água e esgoto sanitário ao prédio da Promotoria de Justiça de Carauari referente à SETEMBRO/2024, conforme fatura nº 17246092024-9 e no PI-SEI 2024.023384.</t>
  </si>
  <si>
    <t>Fatura nº 172460920249</t>
  </si>
  <si>
    <t>3638/2024</t>
  </si>
  <si>
    <t>Liquidação da NE nº 2024NE0000014 - Prestação do serviço de água e esgoto sanitário ao prédio da Promotoria de Justiça de Codajás referente à SETEMBRO/2024, conforme fatura nº 28487092024-6 e no PI-SEI 2024.023384.</t>
  </si>
  <si>
    <t>Fatura nº 284870920246</t>
  </si>
  <si>
    <t>3639/2024</t>
  </si>
  <si>
    <t>Liquidação da NE nº 2024NE0000014 - Prestação do serviço de água e esgoto sanitário ao prédio da Promotoria de Justiça de Autazes referente à SETEMBRO/2024, conforme fatura nº 22098092024-7 e no PI-SEI 2024.023384.</t>
  </si>
  <si>
    <t>Fatura nº 220980920247</t>
  </si>
  <si>
    <t>3640/2024</t>
  </si>
  <si>
    <t>Liquidação da NE nº 2024NE0000014 - Prestação do serviço de água e esgoto sanitário ao prédio da Promotoria de Justiça de Juruá referente à SETEMBRO/2024, conforme fatura nº 10918092024-0 e no PI-SEI 2024.023384.</t>
  </si>
  <si>
    <t>Fatura nº 109180920240</t>
  </si>
  <si>
    <t>3641/2024</t>
  </si>
  <si>
    <t>Liquidação da NE nº 2024NE0002051 - Ref. a serviço gráfico BANNER 90x120, 2 UND - conforme NF-e n° 283 e documentos no PI-SEI 2024.023710.</t>
  </si>
  <si>
    <t>283/2024</t>
  </si>
  <si>
    <t>3644/2024</t>
  </si>
  <si>
    <t>2024.023710</t>
  </si>
  <si>
    <t>CONTEMPORANEO FESTAS E EVENTOS LTDA</t>
  </si>
  <si>
    <t>Liquidação da NE nº 2024NE0002276 - Prestação de serviço de BUFFET - conforme NFS-e n° 205 e documentos no PI-SEI 2024.023566.</t>
  </si>
  <si>
    <t>205/2024</t>
  </si>
  <si>
    <t>3645/2024</t>
  </si>
  <si>
    <t>2024.023566</t>
  </si>
  <si>
    <t>NINE PRO - EIRELI</t>
  </si>
  <si>
    <t>Liquidação da NE nº 2024NE0001178 - Ref. prestação de serviços gráficos, conforme NFS-e n° 708 e documentos no PI-SEI 2024.021291.</t>
  </si>
  <si>
    <t>708/20244</t>
  </si>
  <si>
    <t>3646/2024</t>
  </si>
  <si>
    <t>2024.021291</t>
  </si>
  <si>
    <t>GARTNER DO BRASIL SERVICOS DE PESQUISAS LTDA</t>
  </si>
  <si>
    <t>Liquidação da NE nº 2024NE0000021 - Prestação de serviços técnicos especializados de pesquisa e aconselhamento (CA N° 034/2021 - MP/PGJ) referente a Parcela 09/12, conforme NFS-e n° 44235 e documentos no PI-SEI 2024.024031</t>
  </si>
  <si>
    <t>44235/2024</t>
  </si>
  <si>
    <t>3705/2024</t>
  </si>
  <si>
    <t>2024.024031</t>
  </si>
  <si>
    <t>TRIVALE INSTITUICAO DE PAGAMENTO LTDA</t>
  </si>
  <si>
    <t>Liquidação da NE nº 2024NE0001524 - Ref. prestação de serviço de administração, gerenciamento e fornecimento de vale-alimentação referente ao mês de outubro (CA 015/2020 - MP/PGJ - 5° TA) conforme NFS-e n° 2332092 e documentos no PI-SEI 2024.024328.</t>
  </si>
  <si>
    <t>2332092/2024</t>
  </si>
  <si>
    <t>3708/2024</t>
  </si>
  <si>
    <t>2024.024328</t>
  </si>
  <si>
    <t xml:space="preserve">BMJ COMERCIAL E SERVICOS LTDA       </t>
  </si>
  <si>
    <t>Ref. serviço de fornecimento de combustível (CA N° 021/2023 MP/PGJ) referente a AGOSTO/2024 conforme NFS-e nº 497 e documentos no PI-SEI 2024.021157.</t>
  </si>
  <si>
    <t>497/2024</t>
  </si>
  <si>
    <t>3709/2024</t>
  </si>
  <si>
    <t>2024.021157</t>
  </si>
  <si>
    <t xml:space="preserve"> BMJ COMERCIAL E SERVICOS LTDA        </t>
  </si>
  <si>
    <t>Ref. serviço de fornecimento de combustível (CA N° 021/2023 MP/PGJ) referente a JULHO/2024 conforme NFS-e nº 495 e documentos no PI-SEI 2024.021159.</t>
  </si>
  <si>
    <t>495/2024</t>
  </si>
  <si>
    <t>3710/2024</t>
  </si>
  <si>
    <t>2024.021159</t>
  </si>
  <si>
    <t>Liquidação da NE nº 2024NE0001480 - Ref. a serv. manutenção preventiva e corretiva de grupo gerador (CA N° 021/2023 MP/PGJ) referente a JULHO/2024 conforme NFS-e nº 494 e documentos no PI-SEI 2024.021160.</t>
  </si>
  <si>
    <t>494/2024</t>
  </si>
  <si>
    <t>3711/2024</t>
  </si>
  <si>
    <t>2024.021160</t>
  </si>
  <si>
    <t>COMPANHIA HUMAITENSE DE AGUAS E SANEAMENTO BASICO</t>
  </si>
  <si>
    <t>Liquidação da NE nº 2024NE0000013 - Prestação do serviço de água e esgoto sanitário da cidade de HUMAITÁ, referente a SETEMBRO/2024, conforme Fatura Nº 240989920 e demais documentos no PI-SEI 2024.024213.</t>
  </si>
  <si>
    <t>FATURA Nº240989920</t>
  </si>
  <si>
    <t>3712/2024</t>
  </si>
  <si>
    <t>2024.024213</t>
  </si>
  <si>
    <t>Liquidação da NE nº 2024NE0000274 - Ref. serviços de execução do SISTEMA PRODAM RH (C.A. 0003/2019 - MP/PGJ) referente a SETEMBRO/2024 conforme NFS-e n° 48957 e documentos no PI-SEI 2024.023047.</t>
  </si>
  <si>
    <t>48957/2024</t>
  </si>
  <si>
    <t>3713/2024</t>
  </si>
  <si>
    <t>2024.023047</t>
  </si>
  <si>
    <t>MANAUS AMBIENTAL S.A</t>
  </si>
  <si>
    <t>Liquidação da NE nº 2024NE0002288 - Prestação dos serviços públicos de abastecimento de água e esgotamento sanitário referente à agosto (CA 006/2023 – MP/PGJ) conforme Fatura Agrupada nº 2706107/2024 e demais documentos do PI-SEI 2024.021455.</t>
  </si>
  <si>
    <t>Fatura agrupada n.º 2706107/2024</t>
  </si>
  <si>
    <t>3721/2024</t>
  </si>
  <si>
    <t>2024.021455</t>
  </si>
  <si>
    <t>Fonte da informação: Sistema eletronico de informações (SEI) e sistema AFI. DOF/MPAM.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</si>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</sst>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_-&quot;R$ &quot;* #,##0.00_-;&quot;-R$ &quot;* #,##0.00_-;_-&quot;R$ &quot;* \-??_-;_-@_-"/>
    <numFmt numFmtId="167" formatCode="[$-416]d/m/yyyy"/>
  </numFmts>
  <fonts count="1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  <font>
      <u/>
      <sz val="12"/>
      <color rgb="FF0000FF"/>
      <name val="Calibri"/>
      <family val="2"/>
      <charset val="1"/>
    </font>
    <font>
      <sz val="2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166" fontId="1" fillId="0" borderId="0" applyBorder="0" applyProtection="0"/>
    <xf numFmtId="0" fontId="3" fillId="0" borderId="0"/>
    <xf numFmtId="0" fontId="10" fillId="0" borderId="0" applyBorder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left"/>
    </xf>
    <xf numFmtId="14" fontId="0" fillId="0" borderId="0" xfId="0" applyNumberFormat="1"/>
    <xf numFmtId="0" fontId="6" fillId="0" borderId="1" xfId="2" applyFont="1" applyBorder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14" fontId="8" fillId="2" borderId="2" xfId="2" applyNumberFormat="1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3" applyBorder="1" applyAlignment="1">
      <alignment horizontal="center" vertical="center" wrapText="1"/>
    </xf>
    <xf numFmtId="0" fontId="10" fillId="0" borderId="2" xfId="3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6" fontId="9" fillId="0" borderId="2" xfId="1" applyFont="1" applyBorder="1" applyAlignment="1" applyProtection="1">
      <alignment vertical="center"/>
    </xf>
    <xf numFmtId="14" fontId="9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/>
    <xf numFmtId="0" fontId="11" fillId="0" borderId="2" xfId="3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/>
    </xf>
    <xf numFmtId="43" fontId="2" fillId="0" borderId="0" xfId="0" applyNumberFormat="1" applyFont="1"/>
    <xf numFmtId="4" fontId="2" fillId="0" borderId="0" xfId="0" applyNumberFormat="1" applyFont="1"/>
    <xf numFmtId="0" fontId="12" fillId="0" borderId="0" xfId="0" applyFont="1" applyFill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Hiperlink" xfId="3" builtinId="8"/>
    <cellStyle name="Moeda" xfId="1" builtinId="4"/>
    <cellStyle name="Normal" xfId="0" builtinId="0"/>
    <cellStyle name="Normal 2" xfId="2"/>
  </cellStyles>
  <dxfs count="32"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885264</xdr:colOff>
      <xdr:row>0</xdr:row>
      <xdr:rowOff>824565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28539" cy="82456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ORDEM_CRONOL&#211;GICA_%20DE_%20PAGAMENTOS_OUTU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s"/>
      <sheetName val="Locações"/>
      <sheetName val="Serviços"/>
      <sheetName val="Obras"/>
    </sheetNames>
    <sheetDataSet>
      <sheetData sheetId="0">
        <row r="2">
          <cell r="A2" t="str">
            <v>OUTUBRO/2024</v>
          </cell>
        </row>
        <row r="26">
          <cell r="A26" t="str">
            <v>Data da última atualização:06/11/2024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pam.mp.br/images/1%C2%BA_TA_ao_CT_013-2024_-_MP-PGJ_e1f64.pdf" TargetMode="External"/><Relationship Id="rId21" Type="http://schemas.openxmlformats.org/officeDocument/2006/relationships/hyperlink" Target="https://www.mpam.mp.br/images/FATURA_10_2024_PREVILEMOS_70389.pdf" TargetMode="External"/><Relationship Id="rId42" Type="http://schemas.openxmlformats.org/officeDocument/2006/relationships/hyperlink" Target="https://www.mpam.mp.br/images/NFS_211_2024_STAR_GREEN_e722d.pdf" TargetMode="External"/><Relationship Id="rId63" Type="http://schemas.openxmlformats.org/officeDocument/2006/relationships/hyperlink" Target="https://www.mpam.mp.br/images/NFS_728664_2024_SOFTPLAN_4fede.pdf" TargetMode="External"/><Relationship Id="rId84" Type="http://schemas.openxmlformats.org/officeDocument/2006/relationships/hyperlink" Target="https://www.mpam.mp.br/images/CT_17-2024_-_MP-PGJ_5fa2a.pdf" TargetMode="External"/><Relationship Id="rId138" Type="http://schemas.openxmlformats.org/officeDocument/2006/relationships/hyperlink" Target="https://www.mpam.mp.br/images/CT_19-2023_-_MP-PGJ_9ff27.pdf" TargetMode="External"/><Relationship Id="rId107" Type="http://schemas.openxmlformats.org/officeDocument/2006/relationships/hyperlink" Target="https://www.mpam.mp.br/images/2%C2%BA_TA_ao_CT_015-2022_-_MP-PGJ_bccf5.pdf" TargetMode="External"/><Relationship Id="rId11" Type="http://schemas.openxmlformats.org/officeDocument/2006/relationships/hyperlink" Target="https://www.mpam.mp.br/images/FATURA_24025283_03_2024_SAAE_d74e9.pdf" TargetMode="External"/><Relationship Id="rId32" Type="http://schemas.openxmlformats.org/officeDocument/2006/relationships/hyperlink" Target="https://www.mpam.mp.br/images/NFS_9371_2024_SENCINET_929ee.pdf" TargetMode="External"/><Relationship Id="rId53" Type="http://schemas.openxmlformats.org/officeDocument/2006/relationships/hyperlink" Target="https://www.mpam.mp.br/images/NFS_44401_2024_LOGIC_PRO_ce391.pdf" TargetMode="External"/><Relationship Id="rId74" Type="http://schemas.openxmlformats.org/officeDocument/2006/relationships/hyperlink" Target="https://www.mpam.mp.br/images/NFS_205_2024_CONTEMPORANEO_FESTAS_021e9.pdf" TargetMode="External"/><Relationship Id="rId128" Type="http://schemas.openxmlformats.org/officeDocument/2006/relationships/hyperlink" Target="https://www.mpam.mp.br/images/CT_n_019-2021-MP-PGJ_60243.pdf" TargetMode="External"/><Relationship Id="rId149" Type="http://schemas.openxmlformats.org/officeDocument/2006/relationships/hyperlink" Target="https://www.mpam.mp.br/images/CT_21-2023_-_MP-PGJ_4dc3f.pdf" TargetMode="External"/><Relationship Id="rId5" Type="http://schemas.openxmlformats.org/officeDocument/2006/relationships/hyperlink" Target="https://www.mpam.mp.br/images/NFS_191_2024_STAR_GREEN_78d2a.pdf" TargetMode="External"/><Relationship Id="rId95" Type="http://schemas.openxmlformats.org/officeDocument/2006/relationships/hyperlink" Target="https://www.mpam.mp.br/images/Carta_Contrato_n%C2%BA_07-PGJ_-_MP-PGJ_7e36e.pdf" TargetMode="External"/><Relationship Id="rId22" Type="http://schemas.openxmlformats.org/officeDocument/2006/relationships/hyperlink" Target="https://www.mpam.mp.br/images/NFS_207_2024_STAR_GREEN_30822.pdf" TargetMode="External"/><Relationship Id="rId27" Type="http://schemas.openxmlformats.org/officeDocument/2006/relationships/hyperlink" Target="https://www.mpam.mp.br/images/NFS_1269739_2024_LINK_CARD_47e0d.pdf" TargetMode="External"/><Relationship Id="rId43" Type="http://schemas.openxmlformats.org/officeDocument/2006/relationships/hyperlink" Target="https://www.mpam.mp.br/images/NFS_3347_2024_EYES_NWHERE_8e463.pdf" TargetMode="External"/><Relationship Id="rId48" Type="http://schemas.openxmlformats.org/officeDocument/2006/relationships/hyperlink" Target="https://www.mpam.mp.br/images/NFS_21612_2024_SIDI_SERVI%C3%87OS_ac186.pdf" TargetMode="External"/><Relationship Id="rId64" Type="http://schemas.openxmlformats.org/officeDocument/2006/relationships/hyperlink" Target="https://www.mpam.mp.br/images/NFS_728664_2024_SOFTPLAN_4fede.pdf" TargetMode="External"/><Relationship Id="rId69" Type="http://schemas.openxmlformats.org/officeDocument/2006/relationships/hyperlink" Target="https://www.mpam.mp.br/images/FATURA_172460920249_2024_CARAUARI_COSAMA_6546c.pdf" TargetMode="External"/><Relationship Id="rId113" Type="http://schemas.openxmlformats.org/officeDocument/2006/relationships/hyperlink" Target="https://www.mpam.mp.br/images/1%C2%BA_TA_ao_CT_013-2024_-_MP-PGJ_e1f64.pdf" TargetMode="External"/><Relationship Id="rId118" Type="http://schemas.openxmlformats.org/officeDocument/2006/relationships/hyperlink" Target="https://www.mpam.mp.br/images/CT_n%C2%BA_035-2021-MP-PGJ_8bef6.pdf" TargetMode="External"/><Relationship Id="rId134" Type="http://schemas.openxmlformats.org/officeDocument/2006/relationships/hyperlink" Target="https://www.mpam.mp.br/images/CT_n_019-2021-MP-PGJ_60243.pdf" TargetMode="External"/><Relationship Id="rId139" Type="http://schemas.openxmlformats.org/officeDocument/2006/relationships/hyperlink" Target="https://www.mpam.mp.br/images/CCT_n%C2%BA_07-2024-MP-PGJ_2d3d7.pdf" TargetMode="External"/><Relationship Id="rId80" Type="http://schemas.openxmlformats.org/officeDocument/2006/relationships/hyperlink" Target="https://www.mpam.mp.br/images/NFS_494_2024_BMJ_COMERCIAL_51432.pdf" TargetMode="External"/><Relationship Id="rId85" Type="http://schemas.openxmlformats.org/officeDocument/2006/relationships/hyperlink" Target="https://www.mpam.mp.br/images/6%C2%BA_TA_ao_CT_003-2019_-_MP-PGJ_7fb86.pdf" TargetMode="External"/><Relationship Id="rId150" Type="http://schemas.openxmlformats.org/officeDocument/2006/relationships/hyperlink" Target="https://www.mpam.mp.br/images/CT_21-2023_-_MP-PGJ_4dc3f.pdf" TargetMode="External"/><Relationship Id="rId155" Type="http://schemas.openxmlformats.org/officeDocument/2006/relationships/drawing" Target="../drawings/drawing1.xml"/><Relationship Id="rId12" Type="http://schemas.openxmlformats.org/officeDocument/2006/relationships/hyperlink" Target="https://www.mpam.mp.br/images/FATURA_24025283_04_2024_SAAE_0e4ba.pdf" TargetMode="External"/><Relationship Id="rId17" Type="http://schemas.openxmlformats.org/officeDocument/2006/relationships/hyperlink" Target="https://www.mpam.mp.br/images/FATURA_869937072024_06_AMAZONAS_ENERGIA_b8235.pdf" TargetMode="External"/><Relationship Id="rId33" Type="http://schemas.openxmlformats.org/officeDocument/2006/relationships/hyperlink" Target="https://www.mpam.mp.br/images/Transpar%C3%AAncia_2024/Outubro/NFs/Servi%C3%A7os/NF_13754_2024_SENCINET_2b5c6.pdf" TargetMode="External"/><Relationship Id="rId38" Type="http://schemas.openxmlformats.org/officeDocument/2006/relationships/hyperlink" Target="https://www.mpam.mp.br/images/FATURA_75139_2024_CORREIOS_afeef.pdf" TargetMode="External"/><Relationship Id="rId59" Type="http://schemas.openxmlformats.org/officeDocument/2006/relationships/hyperlink" Target="https://www.mpam.mp.br/images/NFS_6847_2024_JF_ENGENHARIA_14733.pdf" TargetMode="External"/><Relationship Id="rId103" Type="http://schemas.openxmlformats.org/officeDocument/2006/relationships/hyperlink" Target="https://www.mpam.mp.br/images/Contratos/2023/Contrato/CT_04-2023_-_MP-PGJ.pdf_ee471.pdf" TargetMode="External"/><Relationship Id="rId108" Type="http://schemas.openxmlformats.org/officeDocument/2006/relationships/hyperlink" Target="https://www.mpam.mp.br/images/2%C2%BA_TA_ao_CT_015-2022_-_MP-PGJ_bccf5.pdf" TargetMode="External"/><Relationship Id="rId124" Type="http://schemas.openxmlformats.org/officeDocument/2006/relationships/hyperlink" Target="https://www.mpam.mp.br/images/CT_07-2023_-_MP-PGJ_fb5b5.pdf" TargetMode="External"/><Relationship Id="rId129" Type="http://schemas.openxmlformats.org/officeDocument/2006/relationships/hyperlink" Target="https://www.mpam.mp.br/images/CT_n_019-2021-MP-PGJ_60243.pdf" TargetMode="External"/><Relationship Id="rId54" Type="http://schemas.openxmlformats.org/officeDocument/2006/relationships/hyperlink" Target="https://www.mpam.mp.br/images/NFS_247_2024_FERNANDES_CONSTRU%C3%87%C3%95ES_593ed.pdf" TargetMode="External"/><Relationship Id="rId70" Type="http://schemas.openxmlformats.org/officeDocument/2006/relationships/hyperlink" Target="https://www.mpam.mp.br/images/FATURA_284870920246_2024_CODAJAS_COSAMA_ce460.pdf" TargetMode="External"/><Relationship Id="rId75" Type="http://schemas.openxmlformats.org/officeDocument/2006/relationships/hyperlink" Target="https://www.mpam.mp.br/images/NFS_708_2024_NINE_PRO_3c39a.pdf" TargetMode="External"/><Relationship Id="rId91" Type="http://schemas.openxmlformats.org/officeDocument/2006/relationships/hyperlink" Target="https://www.mpam.mp.br/images/CT_n%C2%BA_005-2021_-_MP-PGJ_ab169.pdf" TargetMode="External"/><Relationship Id="rId96" Type="http://schemas.openxmlformats.org/officeDocument/2006/relationships/hyperlink" Target="https://www.mpam.mp.br/images/CT_05-2024_-_MP-PGJ_3adfc.pdf" TargetMode="External"/><Relationship Id="rId140" Type="http://schemas.openxmlformats.org/officeDocument/2006/relationships/hyperlink" Target="https://www.mpam.mp.br/images/Contratos/2022/Carta_Contrato/CC_05-2022_MP_-_PGJ_596f4.pdf" TargetMode="External"/><Relationship Id="rId145" Type="http://schemas.openxmlformats.org/officeDocument/2006/relationships/hyperlink" Target="https://www.mpam.mp.br/images/CCT_06-2022_-_MP-PGJ_b19f3.pdf" TargetMode="External"/><Relationship Id="rId1" Type="http://schemas.openxmlformats.org/officeDocument/2006/relationships/hyperlink" Target="https://www.mpam.mp.br/images/NFS_172_2024_A_S_PINTO_dda1b.pdf" TargetMode="External"/><Relationship Id="rId6" Type="http://schemas.openxmlformats.org/officeDocument/2006/relationships/hyperlink" Target="https://www.mpam.mp.br/images/NFS_345_2024_SGRH_SERVI%C3%87OS_a4305.pdf" TargetMode="External"/><Relationship Id="rId23" Type="http://schemas.openxmlformats.org/officeDocument/2006/relationships/hyperlink" Target="https://www.mpam.mp.br/images/NFS_9372_2024_SENCINET_32049.pdf" TargetMode="External"/><Relationship Id="rId28" Type="http://schemas.openxmlformats.org/officeDocument/2006/relationships/hyperlink" Target="https://www.mpam.mp.br/images/NFS_64_2024_SERVIX_7a502.pdf" TargetMode="External"/><Relationship Id="rId49" Type="http://schemas.openxmlformats.org/officeDocument/2006/relationships/hyperlink" Target="https://www.mpam.mp.br/images/NFS_502_2024_BMJ_COMERCIAL_d10cb.pdf" TargetMode="External"/><Relationship Id="rId114" Type="http://schemas.openxmlformats.org/officeDocument/2006/relationships/hyperlink" Target="https://www.mpam.mp.br/images/1%C2%BA_TA_ao_CT_013-2024_-_MP-PGJ_e1f64.pdf" TargetMode="External"/><Relationship Id="rId119" Type="http://schemas.openxmlformats.org/officeDocument/2006/relationships/hyperlink" Target="https://www.mpam.mp.br/images/CT_n%C2%BA_035-2021-MP-PGJ_8bef6.pdf" TargetMode="External"/><Relationship Id="rId44" Type="http://schemas.openxmlformats.org/officeDocument/2006/relationships/hyperlink" Target="https://www.mpam.mp.br/images/NFS_21612_2024_SIDI_SERVI%C3%87OS_ac186.pdf" TargetMode="External"/><Relationship Id="rId60" Type="http://schemas.openxmlformats.org/officeDocument/2006/relationships/hyperlink" Target="https://www.mpam.mp.br/images/NFS_23974_2024_GIBBOR_9efdf.pdf" TargetMode="External"/><Relationship Id="rId65" Type="http://schemas.openxmlformats.org/officeDocument/2006/relationships/hyperlink" Target="https://www.mpam.mp.br/images/FATURA_8873_2024_CERRADO_d38df.pdf" TargetMode="External"/><Relationship Id="rId81" Type="http://schemas.openxmlformats.org/officeDocument/2006/relationships/hyperlink" Target="https://www.mpam.mp.br/images/FATURA_240989920_2024_COHASB_84eaf.pdf" TargetMode="External"/><Relationship Id="rId86" Type="http://schemas.openxmlformats.org/officeDocument/2006/relationships/hyperlink" Target="https://www.mpam.mp.br/images/6%C2%BA_TA_ao_CT_003-2019_-_MP-PGJ_7fb86.pdf" TargetMode="External"/><Relationship Id="rId130" Type="http://schemas.openxmlformats.org/officeDocument/2006/relationships/hyperlink" Target="https://www.mpam.mp.br/images/3%C2%BA_TA_ao_CC_003-2020_-_MP-PGJ_03dbd.pdf" TargetMode="External"/><Relationship Id="rId135" Type="http://schemas.openxmlformats.org/officeDocument/2006/relationships/hyperlink" Target="https://www.mpam.mp.br/images/CT_n_019-2021-MP-PGJ_60243.pdf" TargetMode="External"/><Relationship Id="rId151" Type="http://schemas.openxmlformats.org/officeDocument/2006/relationships/hyperlink" Target="https://www.mpam.mp.br/images/CC_N%C2%BA_010.2021_-_MP-PGJ_88af6.pdf" TargetMode="External"/><Relationship Id="rId13" Type="http://schemas.openxmlformats.org/officeDocument/2006/relationships/hyperlink" Target="https://www.mpam.mp.br/images/FATURA_24025283_05_2024_SAAE_c5430.pdf" TargetMode="External"/><Relationship Id="rId18" Type="http://schemas.openxmlformats.org/officeDocument/2006/relationships/hyperlink" Target="https://www.mpam.mp.br/images/FATURA_869937082024_04_AMAZONAS_ENERGIA_609f6.pdf" TargetMode="External"/><Relationship Id="rId39" Type="http://schemas.openxmlformats.org/officeDocument/2006/relationships/hyperlink" Target="https://www.mpam.mp.br/images/FATURA_75139_2024_CORREIOS_afeef.pdf" TargetMode="External"/><Relationship Id="rId109" Type="http://schemas.openxmlformats.org/officeDocument/2006/relationships/hyperlink" Target="https://www.mpam.mp.br/images/3%C2%BA_TA_ao_CT_012-2021_-_MP-PGJ_f3585.pdf" TargetMode="External"/><Relationship Id="rId34" Type="http://schemas.openxmlformats.org/officeDocument/2006/relationships/hyperlink" Target="https://www.mpam.mp.br/images/NFS_515_2024_4DEAL_0f069.pdf" TargetMode="External"/><Relationship Id="rId50" Type="http://schemas.openxmlformats.org/officeDocument/2006/relationships/hyperlink" Target="https://www.mpam.mp.br/images/NFS_502_2024_BMJ_COMERCIAL_d10cb.pdf" TargetMode="External"/><Relationship Id="rId55" Type="http://schemas.openxmlformats.org/officeDocument/2006/relationships/hyperlink" Target="https://www.mpam.mp.br/images/NFS_3897_2024_ALFAMA_COMERCIO_2c570.pdf" TargetMode="External"/><Relationship Id="rId76" Type="http://schemas.openxmlformats.org/officeDocument/2006/relationships/hyperlink" Target="https://www.mpam.mp.br/images/NFS_44235_2024_GARTNER_DO_BRASIL_20a9a.pdf" TargetMode="External"/><Relationship Id="rId97" Type="http://schemas.openxmlformats.org/officeDocument/2006/relationships/hyperlink" Target="https://www.mpam.mp.br/images/3_TA_ao_CT_N%C2%BA_022-2021_-_MP-PGJ_3d457.pdf" TargetMode="External"/><Relationship Id="rId104" Type="http://schemas.openxmlformats.org/officeDocument/2006/relationships/hyperlink" Target="https://www.mpam.mp.br/images/CT_n%C2%BA_013-2021-MP-PGJ_7c5fc.pdf" TargetMode="External"/><Relationship Id="rId120" Type="http://schemas.openxmlformats.org/officeDocument/2006/relationships/hyperlink" Target="https://www.mpam.mp.br/images/CT_n%C2%BA_33-MP-PGJ_94190.pdf" TargetMode="External"/><Relationship Id="rId125" Type="http://schemas.openxmlformats.org/officeDocument/2006/relationships/hyperlink" Target="https://www.mpam.mp.br/images/CT_08-2023_-_MP-PGJ_dc9c9.pdf" TargetMode="External"/><Relationship Id="rId141" Type="http://schemas.openxmlformats.org/officeDocument/2006/relationships/hyperlink" Target="https://www.mpam.mp.br/images/CCT_06-2022_-_MP-PGJ_b19f3.pdf" TargetMode="External"/><Relationship Id="rId146" Type="http://schemas.openxmlformats.org/officeDocument/2006/relationships/hyperlink" Target="vhttps://www.mpam.mp.br/images/CCT_06-2022_-_MP-PGJ_b19f3.pdf" TargetMode="External"/><Relationship Id="rId7" Type="http://schemas.openxmlformats.org/officeDocument/2006/relationships/hyperlink" Target="https://www.mpam.mp.br/images/FATURA_24025283_11_2023_SAAE_8fe30.pdf" TargetMode="External"/><Relationship Id="rId71" Type="http://schemas.openxmlformats.org/officeDocument/2006/relationships/hyperlink" Target="https://www.mpam.mp.br/images/FATURA_220980920247_2024_AUTAZES_COSAMA_7c155.pdf" TargetMode="External"/><Relationship Id="rId92" Type="http://schemas.openxmlformats.org/officeDocument/2006/relationships/hyperlink" Target="https://www.mpam.mp.br/images/CT_n%C2%BA_005-2021_-_MP-PGJ_ab169.pdf" TargetMode="External"/><Relationship Id="rId2" Type="http://schemas.openxmlformats.org/officeDocument/2006/relationships/hyperlink" Target="https://www.mpam.mp.br/images/NFS_48225_2024_PRODAM_209fd.pdf" TargetMode="External"/><Relationship Id="rId29" Type="http://schemas.openxmlformats.org/officeDocument/2006/relationships/hyperlink" Target="https://www.mpam.mp.br/images/NFS_65_2024_SERVIX_82552.pdf" TargetMode="External"/><Relationship Id="rId24" Type="http://schemas.openxmlformats.org/officeDocument/2006/relationships/hyperlink" Target="https://www.mpam.mp.br/images/NFS_2989_2024_EYES_NWHERE_64b81.pdf" TargetMode="External"/><Relationship Id="rId40" Type="http://schemas.openxmlformats.org/officeDocument/2006/relationships/hyperlink" Target="https://www.mpam.mp.br/images/NFS_1870_2024_FIOS_TECNOLOGIA_bb5e3.pdf" TargetMode="External"/><Relationship Id="rId45" Type="http://schemas.openxmlformats.org/officeDocument/2006/relationships/hyperlink" Target="https://www.mpam.mp.br/images/NFS_21612_2024_SIDI_SERVI%C3%87OS_ac186.pdf" TargetMode="External"/><Relationship Id="rId66" Type="http://schemas.openxmlformats.org/officeDocument/2006/relationships/hyperlink" Target="https://www.mpam.mp.br/images/FATURA_003_2024_MBM_b9ac5.pdf" TargetMode="External"/><Relationship Id="rId87" Type="http://schemas.openxmlformats.org/officeDocument/2006/relationships/hyperlink" Target="https://www.mpam.mp.br/images/CCT_06-2022_-_MP-PGJ_b19f3.pdf" TargetMode="External"/><Relationship Id="rId110" Type="http://schemas.openxmlformats.org/officeDocument/2006/relationships/hyperlink" Target="https://www.mpam.mp.br/images/CT_08-2024_-_MP-PGJ_976bb.pdf" TargetMode="External"/><Relationship Id="rId115" Type="http://schemas.openxmlformats.org/officeDocument/2006/relationships/hyperlink" Target="https://www.mpam.mp.br/images/1%C2%BA_TA_ao_CT_013-2024_-_MP-PGJ_e1f64.pdf" TargetMode="External"/><Relationship Id="rId131" Type="http://schemas.openxmlformats.org/officeDocument/2006/relationships/hyperlink" Target="https://www.mpam.mp.br/images/3%C2%BA_TA_ao_CC_003-2020_-_MP-PGJ_03dbd.pdf" TargetMode="External"/><Relationship Id="rId136" Type="http://schemas.openxmlformats.org/officeDocument/2006/relationships/hyperlink" Target="https://www.mpam.mp.br/images/CT_n_019-2021-MP-PGJ_60243.pdf" TargetMode="External"/><Relationship Id="rId61" Type="http://schemas.openxmlformats.org/officeDocument/2006/relationships/hyperlink" Target="https://www.mpam.mp.br/images/NFS_728667_2024_SOFTPLAN_9ee13.pdf" TargetMode="External"/><Relationship Id="rId82" Type="http://schemas.openxmlformats.org/officeDocument/2006/relationships/hyperlink" Target="https://www.mpam.mp.br/images/NFS_48957_2024_PRODAM_fed1d.pdf" TargetMode="External"/><Relationship Id="rId152" Type="http://schemas.openxmlformats.org/officeDocument/2006/relationships/hyperlink" Target="https://www.mpam.mp.br/images/Contrato_n%C2%BA_003-2019_-_MP_-_PGJ_79dd4.pdf" TargetMode="External"/><Relationship Id="rId19" Type="http://schemas.openxmlformats.org/officeDocument/2006/relationships/hyperlink" Target="https://www.mpam.mp.br/images/FATURA_869937082024_05_AMAZONAS_ENERGIA_b373e.pdf" TargetMode="External"/><Relationship Id="rId14" Type="http://schemas.openxmlformats.org/officeDocument/2006/relationships/hyperlink" Target="https://www.mpam.mp.br/images/FATURA_24025283_06_2024_SAAE_14f9b.pdf" TargetMode="External"/><Relationship Id="rId30" Type="http://schemas.openxmlformats.org/officeDocument/2006/relationships/hyperlink" Target="https://www.mpam.mp.br/images/NFS_157_2024_A_DE_CASTRO_540fe.pdf" TargetMode="External"/><Relationship Id="rId35" Type="http://schemas.openxmlformats.org/officeDocument/2006/relationships/hyperlink" Target="https://www.mpam.mp.br/images/NFS_516_2024_4DEAL_6c775.pdf" TargetMode="External"/><Relationship Id="rId56" Type="http://schemas.openxmlformats.org/officeDocument/2006/relationships/hyperlink" Target="https://www.mpam.mp.br/images/NFS_728666_2024_SOFTPLAN_0ec74.pdf" TargetMode="External"/><Relationship Id="rId77" Type="http://schemas.openxmlformats.org/officeDocument/2006/relationships/hyperlink" Target="https://www.mpam.mp.br/images/NFS_2332092_2024_TRIVALE_INSTITUI%C3%87%C3%83O_c47c5.pdf" TargetMode="External"/><Relationship Id="rId100" Type="http://schemas.openxmlformats.org/officeDocument/2006/relationships/hyperlink" Target="https://www.mpam.mp.br/images/3%C2%BA_TA_ao_CT_008-2021_-_MP-PGJ_56dd6.pdf" TargetMode="External"/><Relationship Id="rId105" Type="http://schemas.openxmlformats.org/officeDocument/2006/relationships/hyperlink" Target="https://www.mpam.mp.br/images/CT_n%C2%BA_013-2021-MP-PGJ_7c5fc.pdf" TargetMode="External"/><Relationship Id="rId126" Type="http://schemas.openxmlformats.org/officeDocument/2006/relationships/hyperlink" Target="https://www.mpam.mp.br/images/CT_24-2023_-_MP-PGJ_933fa.pdf" TargetMode="External"/><Relationship Id="rId147" Type="http://schemas.openxmlformats.org/officeDocument/2006/relationships/hyperlink" Target="https://www.mpam.mp.br/images/4%C2%BA_TA_ao_CT_015-2020_-_MP-PGJ_91a1e.pdf" TargetMode="External"/><Relationship Id="rId8" Type="http://schemas.openxmlformats.org/officeDocument/2006/relationships/hyperlink" Target="https://www.mpam.mp.br/images/FATURA_24025283_12_2023_SAAE_16615.pdf" TargetMode="External"/><Relationship Id="rId51" Type="http://schemas.openxmlformats.org/officeDocument/2006/relationships/hyperlink" Target="https://www.mpam.mp.br/images/NFS_2501977_2024_PRIME_c9e89.pdf" TargetMode="External"/><Relationship Id="rId72" Type="http://schemas.openxmlformats.org/officeDocument/2006/relationships/hyperlink" Target="https://www.mpam.mp.br/images/FATURA_220980920247_2024_JURUA_COSAMA_5f28d.pdf" TargetMode="External"/><Relationship Id="rId93" Type="http://schemas.openxmlformats.org/officeDocument/2006/relationships/hyperlink" Target="https://www.mpam.mp.br/images/CT_n%C2%BA_005-2021_-_MP-PGJ_ab169.pdf" TargetMode="External"/><Relationship Id="rId98" Type="http://schemas.openxmlformats.org/officeDocument/2006/relationships/hyperlink" Target="https://www.mpam.mp.br/images/CT_n%C2%BA_33-MP-PGJ_94190.pdf" TargetMode="External"/><Relationship Id="rId121" Type="http://schemas.openxmlformats.org/officeDocument/2006/relationships/hyperlink" Target="https://www.mpam.mp.br/images/1%C2%BA_TA_ao_CT_016-2023_-_MP-PGJ_6e682.pdf" TargetMode="External"/><Relationship Id="rId142" Type="http://schemas.openxmlformats.org/officeDocument/2006/relationships/hyperlink" Target="https://www.mpam.mp.br/images/CCT_06-2022_-_MP-PGJ_b19f3.pdf" TargetMode="External"/><Relationship Id="rId3" Type="http://schemas.openxmlformats.org/officeDocument/2006/relationships/hyperlink" Target="https://www.mpam.mp.br/images/NFS_48225_2024_PRODAM_209fd.pdf" TargetMode="External"/><Relationship Id="rId25" Type="http://schemas.openxmlformats.org/officeDocument/2006/relationships/hyperlink" Target="https://www.mpam.mp.br/images/NFS_449_2024_CASA_NOVA_fed1e.pdf" TargetMode="External"/><Relationship Id="rId46" Type="http://schemas.openxmlformats.org/officeDocument/2006/relationships/hyperlink" Target="https://www.mpam.mp.br/images/NFS_21612_2024_SIDI_SERVI%C3%87OS_ac186.pdf" TargetMode="External"/><Relationship Id="rId67" Type="http://schemas.openxmlformats.org/officeDocument/2006/relationships/hyperlink" Target="https://www.mpam.mp.br/images/FATURA_23074_10_2024_SAAE_4379e.pdf" TargetMode="External"/><Relationship Id="rId116" Type="http://schemas.openxmlformats.org/officeDocument/2006/relationships/hyperlink" Target="https://www.mpam.mp.br/images/1%C2%BA_TA_ao_CT_013-2024_-_MP-PGJ_e1f64.pdf" TargetMode="External"/><Relationship Id="rId137" Type="http://schemas.openxmlformats.org/officeDocument/2006/relationships/hyperlink" Target="https://www.mpam.mp.br/images/CT_n_019-2021-MP-PGJ_60243.pdf" TargetMode="External"/><Relationship Id="rId20" Type="http://schemas.openxmlformats.org/officeDocument/2006/relationships/hyperlink" Target="https://www.mpam.mp.br/images/NFS_4559_2024_ECOSEGME_71e24.pdf" TargetMode="External"/><Relationship Id="rId41" Type="http://schemas.openxmlformats.org/officeDocument/2006/relationships/hyperlink" Target="https://www.mpam.mp.br/images/NFS_1871_2024_FIOS_TECNOLOGIA_633c2.pdf" TargetMode="External"/><Relationship Id="rId62" Type="http://schemas.openxmlformats.org/officeDocument/2006/relationships/hyperlink" Target="https://www.mpam.mp.br/images/NFS_728667_2024_SOFTPLAN_9ee13.pdf" TargetMode="External"/><Relationship Id="rId83" Type="http://schemas.openxmlformats.org/officeDocument/2006/relationships/hyperlink" Target="https://www.mpam.mp.br/images/FATURA_AGRUPADA_2706107_2024_MANAUS_AMBIENTAL_7a946.pdf" TargetMode="External"/><Relationship Id="rId88" Type="http://schemas.openxmlformats.org/officeDocument/2006/relationships/hyperlink" Target="https://www.mpam.mp.br/images/CT_05-2024_-_MP-PGJ_3adfc.pdf" TargetMode="External"/><Relationship Id="rId111" Type="http://schemas.openxmlformats.org/officeDocument/2006/relationships/hyperlink" Target="https://www.mpam.mp.br/images/CT_08-2024_-_MP-PGJ_976bb.pdf" TargetMode="External"/><Relationship Id="rId132" Type="http://schemas.openxmlformats.org/officeDocument/2006/relationships/hyperlink" Target="https://www.mpam.mp.br/images/CT_n%C2%BA_10-2020-MP-PGJ_d98a6.pdf" TargetMode="External"/><Relationship Id="rId153" Type="http://schemas.openxmlformats.org/officeDocument/2006/relationships/hyperlink" Target="https://www.mpam.mp.br/images/Contratos/2023/Carta_Contrato/CCT_n%C2%BA_06-MP-PGJ_2a292.pdf" TargetMode="External"/><Relationship Id="rId15" Type="http://schemas.openxmlformats.org/officeDocument/2006/relationships/hyperlink" Target="https://www.mpam.mp.br/images/FATURA_24025283_07_2024_SAAE_f4401.pdf" TargetMode="External"/><Relationship Id="rId36" Type="http://schemas.openxmlformats.org/officeDocument/2006/relationships/hyperlink" Target="https://www.mpam.mp.br/images/NFS_48958_2024_PRODAM_b0f47.pdf" TargetMode="External"/><Relationship Id="rId57" Type="http://schemas.openxmlformats.org/officeDocument/2006/relationships/hyperlink" Target="https://www.mpam.mp.br/images/NFS_4585_2024_ECOSEGME_821ce.pdf" TargetMode="External"/><Relationship Id="rId106" Type="http://schemas.openxmlformats.org/officeDocument/2006/relationships/hyperlink" Target="https://www.mpam.mp.br/images/CT_n%C2%BA_013-2021-MP-PGJ_7c5fc.pdf" TargetMode="External"/><Relationship Id="rId127" Type="http://schemas.openxmlformats.org/officeDocument/2006/relationships/hyperlink" Target="https://www.mpam.mp.br/images/CT_33-2024_-_MP-PGJ_f5283.pdf" TargetMode="External"/><Relationship Id="rId10" Type="http://schemas.openxmlformats.org/officeDocument/2006/relationships/hyperlink" Target="V" TargetMode="External"/><Relationship Id="rId31" Type="http://schemas.openxmlformats.org/officeDocument/2006/relationships/hyperlink" Target="https://www.mpam.mp.br/images/NFS_9371_2024_SENCINET_929ee.pdf" TargetMode="External"/><Relationship Id="rId52" Type="http://schemas.openxmlformats.org/officeDocument/2006/relationships/hyperlink" Target="https://www.mpam.mp.br/images/NFS_28676_2024_ZENITE_7b647.pdf" TargetMode="External"/><Relationship Id="rId73" Type="http://schemas.openxmlformats.org/officeDocument/2006/relationships/hyperlink" Target="https://www.mpam.mp.br/images/NFS_283_2024_A_DE_CASTRO_e9af1.pdf" TargetMode="External"/><Relationship Id="rId78" Type="http://schemas.openxmlformats.org/officeDocument/2006/relationships/hyperlink" Target="https://www.mpam.mp.br/images/NFS_497_2024_BMJ_COMERCIAL_b2caf.pdf" TargetMode="External"/><Relationship Id="rId94" Type="http://schemas.openxmlformats.org/officeDocument/2006/relationships/hyperlink" Target="https://www.mpam.mp.br/images/CC_n%C2%BA_003.2020_98a8f.pdf" TargetMode="External"/><Relationship Id="rId99" Type="http://schemas.openxmlformats.org/officeDocument/2006/relationships/hyperlink" Target="https://www.mpam.mp.br/images/3%C2%BA_TA_ao_CT_008-2021_-_MP-PGJ_56dd6.pdf" TargetMode="External"/><Relationship Id="rId101" Type="http://schemas.openxmlformats.org/officeDocument/2006/relationships/hyperlink" Target="https://www.mpam.mp.br/images/CT_01-2024_-_MP-PGJ_ac2a1.pdf" TargetMode="External"/><Relationship Id="rId122" Type="http://schemas.openxmlformats.org/officeDocument/2006/relationships/hyperlink" Target="https://www.mpam.mp.br/images/CT_21-2023_-_MP-PGJ_4dc3f.pdf" TargetMode="External"/><Relationship Id="rId143" Type="http://schemas.openxmlformats.org/officeDocument/2006/relationships/hyperlink" Target="https://www.mpam.mp.br/images/CCT_06-2022_-_MP-PGJ_b19f3.pdf" TargetMode="External"/><Relationship Id="rId148" Type="http://schemas.openxmlformats.org/officeDocument/2006/relationships/hyperlink" Target="https://www.mpam.mp.br/images/CT_21-2023_-_MP-PGJ_4dc3f.pdf" TargetMode="External"/><Relationship Id="rId4" Type="http://schemas.openxmlformats.org/officeDocument/2006/relationships/hyperlink" Target="https://www.mpam.mp.br/images/FATURA_647040820241_2024_COSAMA_c2b0f.pdf" TargetMode="External"/><Relationship Id="rId9" Type="http://schemas.openxmlformats.org/officeDocument/2006/relationships/hyperlink" Target="https://www.mpam.mp.br/images/FATURA_24025283_01_2024_SAAE_0cf3d.pdf" TargetMode="External"/><Relationship Id="rId26" Type="http://schemas.openxmlformats.org/officeDocument/2006/relationships/hyperlink" Target="https://www.mpam.mp.br/images/NFS_449_2024_CASA_NOVA_fed1e.pdf" TargetMode="External"/><Relationship Id="rId47" Type="http://schemas.openxmlformats.org/officeDocument/2006/relationships/hyperlink" Target="https://www.mpam.mp.br/images/NFS_21612_2024_SIDI_SERVI%C3%87OS_ac186.pdf" TargetMode="External"/><Relationship Id="rId68" Type="http://schemas.openxmlformats.org/officeDocument/2006/relationships/hyperlink" Target="https://www.mpam.mp.br/images/FATURA_049430920246_2024_TABATINGA_COSAMA_844cd.pdf" TargetMode="External"/><Relationship Id="rId89" Type="http://schemas.openxmlformats.org/officeDocument/2006/relationships/hyperlink" Target="https://www.mpam.mp.br/images/CT_35-2022_-_MP-PGJ_2d7a4.pdf" TargetMode="External"/><Relationship Id="rId112" Type="http://schemas.openxmlformats.org/officeDocument/2006/relationships/hyperlink" Target="https://www.mpam.mp.br/images/CT_05-2024_-_MP-PGJ_3adfc.pdf" TargetMode="External"/><Relationship Id="rId133" Type="http://schemas.openxmlformats.org/officeDocument/2006/relationships/hyperlink" Target="https://www.mpam.mp.br/images/CT_18-2023_-MP-PGJ_367f2.pdf" TargetMode="External"/><Relationship Id="rId154" Type="http://schemas.openxmlformats.org/officeDocument/2006/relationships/printerSettings" Target="../printerSettings/printerSettings1.bin"/><Relationship Id="rId16" Type="http://schemas.openxmlformats.org/officeDocument/2006/relationships/hyperlink" Target="https://www.mpam.mp.br/images/NFS_48224_2024_PRODAM_6aafb.pdf" TargetMode="External"/><Relationship Id="rId37" Type="http://schemas.openxmlformats.org/officeDocument/2006/relationships/hyperlink" Target="https://www.mpam.mp.br/images/FATURA_0345991343_2024_TELEFONICA_BRASIL_6e9ef.pdf" TargetMode="External"/><Relationship Id="rId58" Type="http://schemas.openxmlformats.org/officeDocument/2006/relationships/hyperlink" Target="https://www.mpam.mp.br/images/NFS_4585_2024_ECOSEGME_821ce.pdf" TargetMode="External"/><Relationship Id="rId79" Type="http://schemas.openxmlformats.org/officeDocument/2006/relationships/hyperlink" Target="https://www.mpam.mp.br/images/NFS_495_2024_BMJ_COMERCIAL_44f4f.pdf" TargetMode="External"/><Relationship Id="rId102" Type="http://schemas.openxmlformats.org/officeDocument/2006/relationships/hyperlink" Target="https://www.mpam.mp.br/images/Contratos/2023/Contrato/CT_04-2023_-_MP-PGJ.pdf_ee471.pdf" TargetMode="External"/><Relationship Id="rId123" Type="http://schemas.openxmlformats.org/officeDocument/2006/relationships/hyperlink" Target="https://www.mpam.mp.br/images/CT_21-2023_-_MP-PGJ_4dc3f.pdf" TargetMode="External"/><Relationship Id="rId144" Type="http://schemas.openxmlformats.org/officeDocument/2006/relationships/hyperlink" Target="vhttps://www.mpam.mp.br/images/CCT_06-2022_-_MP-PGJ_b19f3.pdf" TargetMode="External"/><Relationship Id="rId90" Type="http://schemas.openxmlformats.org/officeDocument/2006/relationships/hyperlink" Target="https://www.mpam.mp.br/images/3%C2%BA_TA_ao_CT_012-2021_-_MP-PGJ_f35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abSelected="1" zoomScale="84" zoomScaleNormal="84" zoomScaleSheetLayoutView="80" workbookViewId="0">
      <selection activeCell="A2" sqref="A2:M2"/>
    </sheetView>
  </sheetViews>
  <sheetFormatPr defaultRowHeight="15"/>
  <cols>
    <col min="1" max="1" width="13.7109375" customWidth="1"/>
    <col min="2" max="2" width="14.7109375" customWidth="1"/>
    <col min="3" max="3" width="21.7109375" bestFit="1" customWidth="1"/>
    <col min="4" max="4" width="35.5703125" customWidth="1"/>
    <col min="5" max="5" width="33.140625" style="2" customWidth="1"/>
    <col min="6" max="6" width="25.28515625" style="3" bestFit="1" customWidth="1"/>
    <col min="7" max="7" width="17.140625" style="8" customWidth="1"/>
    <col min="8" max="8" width="10.140625" hidden="1" customWidth="1"/>
    <col min="9" max="9" width="14.28515625" hidden="1" customWidth="1"/>
    <col min="10" max="10" width="20.85546875" customWidth="1"/>
    <col min="11" max="11" width="14.85546875" customWidth="1"/>
    <col min="12" max="12" width="21.5703125" customWidth="1"/>
    <col min="13" max="13" width="19" customWidth="1"/>
    <col min="14" max="14" width="14.42578125" customWidth="1"/>
    <col min="16" max="16" width="10.85546875" bestFit="1" customWidth="1"/>
    <col min="17" max="17" width="10.5703125" bestFit="1" customWidth="1"/>
  </cols>
  <sheetData>
    <row r="1" spans="1:13" ht="77.099999999999994" customHeight="1">
      <c r="C1" s="1"/>
      <c r="D1" s="1"/>
      <c r="G1" s="4"/>
      <c r="H1" s="5"/>
      <c r="I1" s="5"/>
      <c r="J1" s="1"/>
    </row>
    <row r="2" spans="1:13" ht="18" customHeight="1">
      <c r="A2" s="6" t="str">
        <f>[1]Bens!A2</f>
        <v>OUTUBRO/2024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20.25" customHeight="1">
      <c r="A3" s="7" t="s">
        <v>0</v>
      </c>
      <c r="B3" s="7"/>
      <c r="C3" s="7"/>
      <c r="D3" s="7"/>
      <c r="E3" s="7"/>
      <c r="G3" s="4"/>
      <c r="H3" s="5"/>
      <c r="I3" s="5"/>
      <c r="J3" s="1"/>
    </row>
    <row r="4" spans="1:13" ht="15" customHeight="1"/>
    <row r="5" spans="1:13" ht="18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ht="31.5" customHeight="1">
      <c r="A6" s="10" t="s">
        <v>2</v>
      </c>
      <c r="B6" s="10" t="s">
        <v>3</v>
      </c>
      <c r="C6" s="11" t="s">
        <v>4</v>
      </c>
      <c r="D6" s="11" t="s">
        <v>5</v>
      </c>
      <c r="E6" s="10" t="s">
        <v>6</v>
      </c>
      <c r="F6" s="10" t="s">
        <v>7</v>
      </c>
      <c r="G6" s="12" t="s">
        <v>8</v>
      </c>
      <c r="H6" s="13" t="s">
        <v>9</v>
      </c>
      <c r="I6" s="13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spans="1:13" s="24" customFormat="1" ht="123" customHeight="1">
      <c r="A7" s="14" t="s">
        <v>15</v>
      </c>
      <c r="B7" s="15">
        <v>1</v>
      </c>
      <c r="C7" s="16">
        <v>22865751000103</v>
      </c>
      <c r="D7" s="17" t="s">
        <v>16</v>
      </c>
      <c r="E7" s="18" t="s">
        <v>17</v>
      </c>
      <c r="F7" s="19" t="s">
        <v>18</v>
      </c>
      <c r="G7" s="20">
        <v>45567</v>
      </c>
      <c r="H7" s="21" t="s">
        <v>19</v>
      </c>
      <c r="I7" s="22">
        <v>8136.64</v>
      </c>
      <c r="J7" s="23">
        <v>45567</v>
      </c>
      <c r="K7" s="17" t="s">
        <v>20</v>
      </c>
      <c r="L7" s="22">
        <v>8136.64</v>
      </c>
      <c r="M7" s="21" t="s">
        <v>21</v>
      </c>
    </row>
    <row r="8" spans="1:13" s="24" customFormat="1" ht="141.75">
      <c r="A8" s="14" t="s">
        <v>15</v>
      </c>
      <c r="B8" s="15">
        <v>2</v>
      </c>
      <c r="C8" s="15">
        <v>4407920000180</v>
      </c>
      <c r="D8" s="17" t="s">
        <v>22</v>
      </c>
      <c r="E8" s="25" t="s">
        <v>23</v>
      </c>
      <c r="F8" s="19" t="s">
        <v>24</v>
      </c>
      <c r="G8" s="20">
        <v>45567</v>
      </c>
      <c r="H8" s="21" t="s">
        <v>25</v>
      </c>
      <c r="I8" s="22">
        <v>9948.6</v>
      </c>
      <c r="J8" s="23">
        <v>45567</v>
      </c>
      <c r="K8" s="17" t="s">
        <v>20</v>
      </c>
      <c r="L8" s="22">
        <f>1445.44+8503.16</f>
        <v>9948.6</v>
      </c>
      <c r="M8" s="21" t="s">
        <v>26</v>
      </c>
    </row>
    <row r="9" spans="1:13" s="24" customFormat="1" ht="142.5" customHeight="1">
      <c r="A9" s="14" t="s">
        <v>15</v>
      </c>
      <c r="B9" s="15">
        <v>3</v>
      </c>
      <c r="C9" s="26">
        <v>4407920000180</v>
      </c>
      <c r="D9" s="17" t="s">
        <v>22</v>
      </c>
      <c r="E9" s="25" t="s">
        <v>27</v>
      </c>
      <c r="F9" s="19" t="s">
        <v>24</v>
      </c>
      <c r="G9" s="20">
        <v>45567</v>
      </c>
      <c r="H9" s="21" t="s">
        <v>28</v>
      </c>
      <c r="I9" s="22">
        <v>18960.23</v>
      </c>
      <c r="J9" s="23">
        <v>45567</v>
      </c>
      <c r="K9" s="17" t="s">
        <v>20</v>
      </c>
      <c r="L9" s="22">
        <v>18960.23</v>
      </c>
      <c r="M9" s="21" t="s">
        <v>26</v>
      </c>
    </row>
    <row r="10" spans="1:13" s="24" customFormat="1" ht="120.75" customHeight="1">
      <c r="A10" s="14" t="s">
        <v>15</v>
      </c>
      <c r="B10" s="15">
        <v>4</v>
      </c>
      <c r="C10" s="26">
        <v>4406195000125</v>
      </c>
      <c r="D10" s="17" t="s">
        <v>29</v>
      </c>
      <c r="E10" s="18" t="s">
        <v>30</v>
      </c>
      <c r="F10" s="19" t="s">
        <v>31</v>
      </c>
      <c r="G10" s="20">
        <v>45567</v>
      </c>
      <c r="H10" s="21" t="s">
        <v>32</v>
      </c>
      <c r="I10" s="22">
        <v>84.09</v>
      </c>
      <c r="J10" s="23">
        <v>45567</v>
      </c>
      <c r="K10" s="17" t="s">
        <v>20</v>
      </c>
      <c r="L10" s="22">
        <v>84.09</v>
      </c>
      <c r="M10" s="21" t="s">
        <v>33</v>
      </c>
    </row>
    <row r="11" spans="1:13" s="24" customFormat="1" ht="140.25" customHeight="1">
      <c r="A11" s="14" t="s">
        <v>15</v>
      </c>
      <c r="B11" s="15">
        <v>5</v>
      </c>
      <c r="C11" s="26">
        <v>30647055000159</v>
      </c>
      <c r="D11" s="17" t="s">
        <v>34</v>
      </c>
      <c r="E11" s="25" t="s">
        <v>35</v>
      </c>
      <c r="F11" s="19" t="s">
        <v>36</v>
      </c>
      <c r="G11" s="20">
        <v>45567</v>
      </c>
      <c r="H11" s="21" t="s">
        <v>37</v>
      </c>
      <c r="I11" s="22">
        <v>5567.3</v>
      </c>
      <c r="J11" s="23">
        <v>45567</v>
      </c>
      <c r="K11" s="17" t="s">
        <v>20</v>
      </c>
      <c r="L11" s="22">
        <v>5567.3</v>
      </c>
      <c r="M11" s="21" t="s">
        <v>38</v>
      </c>
    </row>
    <row r="12" spans="1:13" s="24" customFormat="1" ht="141.75">
      <c r="A12" s="14" t="s">
        <v>15</v>
      </c>
      <c r="B12" s="15">
        <v>6</v>
      </c>
      <c r="C12" s="26">
        <v>6539432000151</v>
      </c>
      <c r="D12" s="17" t="s">
        <v>39</v>
      </c>
      <c r="E12" s="25" t="s">
        <v>40</v>
      </c>
      <c r="F12" s="19" t="s">
        <v>41</v>
      </c>
      <c r="G12" s="20">
        <v>45567</v>
      </c>
      <c r="H12" s="21" t="s">
        <v>42</v>
      </c>
      <c r="I12" s="22">
        <v>22985.38</v>
      </c>
      <c r="J12" s="23">
        <v>45567</v>
      </c>
      <c r="K12" s="17" t="s">
        <v>20</v>
      </c>
      <c r="L12" s="22">
        <f>275.82+22709.56</f>
        <v>22985.38</v>
      </c>
      <c r="M12" s="21" t="s">
        <v>43</v>
      </c>
    </row>
    <row r="13" spans="1:13" s="24" customFormat="1" ht="132.75" customHeight="1">
      <c r="A13" s="14" t="s">
        <v>15</v>
      </c>
      <c r="B13" s="15">
        <v>7</v>
      </c>
      <c r="C13" s="26">
        <v>34528802000190</v>
      </c>
      <c r="D13" s="17" t="s">
        <v>44</v>
      </c>
      <c r="E13" s="17" t="s">
        <v>45</v>
      </c>
      <c r="F13" s="19" t="s">
        <v>46</v>
      </c>
      <c r="G13" s="20">
        <v>45567</v>
      </c>
      <c r="H13" s="21" t="s">
        <v>47</v>
      </c>
      <c r="I13" s="22">
        <v>30.53</v>
      </c>
      <c r="J13" s="23">
        <v>45567</v>
      </c>
      <c r="K13" s="17" t="s">
        <v>20</v>
      </c>
      <c r="L13" s="22">
        <v>30.53</v>
      </c>
      <c r="M13" s="21" t="s">
        <v>48</v>
      </c>
    </row>
    <row r="14" spans="1:13" s="24" customFormat="1" ht="141.75" customHeight="1">
      <c r="A14" s="14" t="s">
        <v>15</v>
      </c>
      <c r="B14" s="15">
        <v>8</v>
      </c>
      <c r="C14" s="26">
        <v>34528802000190</v>
      </c>
      <c r="D14" s="17" t="s">
        <v>44</v>
      </c>
      <c r="E14" s="17" t="s">
        <v>49</v>
      </c>
      <c r="F14" s="19" t="s">
        <v>50</v>
      </c>
      <c r="G14" s="20">
        <v>45567</v>
      </c>
      <c r="H14" s="21" t="s">
        <v>51</v>
      </c>
      <c r="I14" s="22">
        <v>30.53</v>
      </c>
      <c r="J14" s="23">
        <v>45567</v>
      </c>
      <c r="K14" s="17" t="s">
        <v>20</v>
      </c>
      <c r="L14" s="22">
        <v>30.53</v>
      </c>
      <c r="M14" s="21" t="s">
        <v>48</v>
      </c>
    </row>
    <row r="15" spans="1:13" s="24" customFormat="1" ht="120">
      <c r="A15" s="14" t="s">
        <v>15</v>
      </c>
      <c r="B15" s="15">
        <v>9</v>
      </c>
      <c r="C15" s="26">
        <v>34528802000190</v>
      </c>
      <c r="D15" s="17" t="s">
        <v>44</v>
      </c>
      <c r="E15" s="17" t="s">
        <v>52</v>
      </c>
      <c r="F15" s="19" t="s">
        <v>53</v>
      </c>
      <c r="G15" s="20">
        <v>45567</v>
      </c>
      <c r="H15" s="21" t="s">
        <v>54</v>
      </c>
      <c r="I15" s="22">
        <v>30.53</v>
      </c>
      <c r="J15" s="23">
        <v>45567</v>
      </c>
      <c r="K15" s="17" t="s">
        <v>20</v>
      </c>
      <c r="L15" s="22">
        <v>30.53</v>
      </c>
      <c r="M15" s="21" t="s">
        <v>48</v>
      </c>
    </row>
    <row r="16" spans="1:13" s="24" customFormat="1" ht="138.75" customHeight="1">
      <c r="A16" s="14" t="s">
        <v>15</v>
      </c>
      <c r="B16" s="15">
        <v>10</v>
      </c>
      <c r="C16" s="26">
        <v>34528802000190</v>
      </c>
      <c r="D16" s="17" t="s">
        <v>44</v>
      </c>
      <c r="E16" s="17" t="s">
        <v>55</v>
      </c>
      <c r="F16" s="19" t="s">
        <v>56</v>
      </c>
      <c r="G16" s="20">
        <v>45567</v>
      </c>
      <c r="H16" s="21" t="s">
        <v>57</v>
      </c>
      <c r="I16" s="22">
        <v>30.53</v>
      </c>
      <c r="J16" s="23">
        <v>45567</v>
      </c>
      <c r="K16" s="17" t="s">
        <v>20</v>
      </c>
      <c r="L16" s="22">
        <v>30.53</v>
      </c>
      <c r="M16" s="21" t="s">
        <v>48</v>
      </c>
    </row>
    <row r="17" spans="1:16" s="24" customFormat="1" ht="120">
      <c r="A17" s="14" t="s">
        <v>15</v>
      </c>
      <c r="B17" s="15">
        <v>11</v>
      </c>
      <c r="C17" s="26">
        <v>34528802000190</v>
      </c>
      <c r="D17" s="17" t="s">
        <v>44</v>
      </c>
      <c r="E17" s="17" t="s">
        <v>58</v>
      </c>
      <c r="F17" s="19" t="s">
        <v>56</v>
      </c>
      <c r="G17" s="20">
        <v>45567</v>
      </c>
      <c r="H17" s="21" t="s">
        <v>59</v>
      </c>
      <c r="I17" s="22">
        <v>30.53</v>
      </c>
      <c r="J17" s="23">
        <v>45567</v>
      </c>
      <c r="K17" s="17" t="s">
        <v>20</v>
      </c>
      <c r="L17" s="22">
        <v>30.53</v>
      </c>
      <c r="M17" s="21" t="s">
        <v>48</v>
      </c>
    </row>
    <row r="18" spans="1:16" s="24" customFormat="1" ht="120">
      <c r="A18" s="14" t="s">
        <v>15</v>
      </c>
      <c r="B18" s="15">
        <v>12</v>
      </c>
      <c r="C18" s="26">
        <v>34528802000190</v>
      </c>
      <c r="D18" s="17" t="s">
        <v>44</v>
      </c>
      <c r="E18" s="17" t="s">
        <v>60</v>
      </c>
      <c r="F18" s="19" t="s">
        <v>56</v>
      </c>
      <c r="G18" s="20">
        <v>45567</v>
      </c>
      <c r="H18" s="21" t="s">
        <v>61</v>
      </c>
      <c r="I18" s="22">
        <v>30.53</v>
      </c>
      <c r="J18" s="23">
        <v>45567</v>
      </c>
      <c r="K18" s="17" t="s">
        <v>20</v>
      </c>
      <c r="L18" s="22">
        <v>30.53</v>
      </c>
      <c r="M18" s="21" t="s">
        <v>48</v>
      </c>
    </row>
    <row r="19" spans="1:16" s="24" customFormat="1" ht="138" customHeight="1">
      <c r="A19" s="14" t="s">
        <v>15</v>
      </c>
      <c r="B19" s="15">
        <v>13</v>
      </c>
      <c r="C19" s="26">
        <v>34528802000190</v>
      </c>
      <c r="D19" s="17" t="s">
        <v>44</v>
      </c>
      <c r="E19" s="17" t="s">
        <v>62</v>
      </c>
      <c r="F19" s="19" t="s">
        <v>56</v>
      </c>
      <c r="G19" s="20">
        <v>45567</v>
      </c>
      <c r="H19" s="21" t="s">
        <v>63</v>
      </c>
      <c r="I19" s="22">
        <v>30.53</v>
      </c>
      <c r="J19" s="23">
        <v>45567</v>
      </c>
      <c r="K19" s="17" t="s">
        <v>20</v>
      </c>
      <c r="L19" s="22">
        <v>30.53</v>
      </c>
      <c r="M19" s="21" t="s">
        <v>48</v>
      </c>
    </row>
    <row r="20" spans="1:16" s="24" customFormat="1" ht="145.5" customHeight="1">
      <c r="A20" s="14" t="s">
        <v>15</v>
      </c>
      <c r="B20" s="15">
        <v>14</v>
      </c>
      <c r="C20" s="26">
        <v>34528802000190</v>
      </c>
      <c r="D20" s="17" t="s">
        <v>44</v>
      </c>
      <c r="E20" s="17" t="s">
        <v>64</v>
      </c>
      <c r="F20" s="19" t="s">
        <v>56</v>
      </c>
      <c r="G20" s="20">
        <v>45567</v>
      </c>
      <c r="H20" s="21" t="s">
        <v>65</v>
      </c>
      <c r="I20" s="22">
        <v>30.53</v>
      </c>
      <c r="J20" s="23">
        <v>45567</v>
      </c>
      <c r="K20" s="17" t="s">
        <v>20</v>
      </c>
      <c r="L20" s="22">
        <v>30.53</v>
      </c>
      <c r="M20" s="21" t="s">
        <v>48</v>
      </c>
    </row>
    <row r="21" spans="1:16" s="24" customFormat="1" ht="120">
      <c r="A21" s="14" t="s">
        <v>15</v>
      </c>
      <c r="B21" s="15">
        <v>15</v>
      </c>
      <c r="C21" s="26">
        <v>34528802000190</v>
      </c>
      <c r="D21" s="17" t="s">
        <v>44</v>
      </c>
      <c r="E21" s="17" t="s">
        <v>66</v>
      </c>
      <c r="F21" s="19" t="s">
        <v>56</v>
      </c>
      <c r="G21" s="20">
        <v>45567</v>
      </c>
      <c r="H21" s="21" t="s">
        <v>67</v>
      </c>
      <c r="I21" s="22">
        <v>30.53</v>
      </c>
      <c r="J21" s="23">
        <v>45567</v>
      </c>
      <c r="K21" s="17" t="s">
        <v>20</v>
      </c>
      <c r="L21" s="22">
        <v>30.53</v>
      </c>
      <c r="M21" s="21" t="s">
        <v>48</v>
      </c>
    </row>
    <row r="22" spans="1:16" s="24" customFormat="1" ht="141.75">
      <c r="A22" s="14" t="s">
        <v>15</v>
      </c>
      <c r="B22" s="15">
        <v>16</v>
      </c>
      <c r="C22" s="15">
        <v>4407920000180</v>
      </c>
      <c r="D22" s="17" t="s">
        <v>22</v>
      </c>
      <c r="E22" s="25" t="s">
        <v>68</v>
      </c>
      <c r="F22" s="19" t="s">
        <v>69</v>
      </c>
      <c r="G22" s="20">
        <v>45568</v>
      </c>
      <c r="H22" s="21" t="s">
        <v>70</v>
      </c>
      <c r="I22" s="22">
        <v>3387.67</v>
      </c>
      <c r="J22" s="23">
        <v>45568</v>
      </c>
      <c r="K22" s="17" t="s">
        <v>20</v>
      </c>
      <c r="L22" s="22">
        <f>169.38+3218.29</f>
        <v>3387.67</v>
      </c>
      <c r="M22" s="21" t="s">
        <v>71</v>
      </c>
    </row>
    <row r="23" spans="1:16" s="24" customFormat="1" ht="141.75">
      <c r="A23" s="14" t="s">
        <v>15</v>
      </c>
      <c r="B23" s="15">
        <v>17</v>
      </c>
      <c r="C23" s="16">
        <v>2341467000120</v>
      </c>
      <c r="D23" s="17" t="s">
        <v>72</v>
      </c>
      <c r="E23" s="25" t="s">
        <v>73</v>
      </c>
      <c r="F23" s="19" t="s">
        <v>74</v>
      </c>
      <c r="G23" s="20">
        <v>45569</v>
      </c>
      <c r="H23" s="21" t="s">
        <v>75</v>
      </c>
      <c r="I23" s="22">
        <v>57246.46</v>
      </c>
      <c r="J23" s="23">
        <v>45569</v>
      </c>
      <c r="K23" s="17" t="s">
        <v>20</v>
      </c>
      <c r="L23" s="22">
        <f>686.75+56559.71</f>
        <v>57246.46</v>
      </c>
      <c r="M23" s="21" t="s">
        <v>76</v>
      </c>
    </row>
    <row r="24" spans="1:16" s="24" customFormat="1" ht="157.5">
      <c r="A24" s="14" t="s">
        <v>15</v>
      </c>
      <c r="B24" s="15">
        <v>18</v>
      </c>
      <c r="C24" s="15">
        <v>2341467000120</v>
      </c>
      <c r="D24" s="17" t="s">
        <v>72</v>
      </c>
      <c r="E24" s="25" t="s">
        <v>77</v>
      </c>
      <c r="F24" s="19" t="s">
        <v>78</v>
      </c>
      <c r="G24" s="20">
        <v>45569</v>
      </c>
      <c r="H24" s="21" t="s">
        <v>79</v>
      </c>
      <c r="I24" s="22">
        <v>127117.3</v>
      </c>
      <c r="J24" s="23">
        <v>45569</v>
      </c>
      <c r="K24" s="17" t="s">
        <v>20</v>
      </c>
      <c r="L24" s="22">
        <f>2343.48+124773.82</f>
        <v>127117.3</v>
      </c>
      <c r="M24" s="21" t="s">
        <v>80</v>
      </c>
      <c r="P24" s="27"/>
    </row>
    <row r="25" spans="1:16" s="24" customFormat="1" ht="141.75">
      <c r="A25" s="14" t="s">
        <v>15</v>
      </c>
      <c r="B25" s="15">
        <v>19</v>
      </c>
      <c r="C25" s="26">
        <v>2341467000120</v>
      </c>
      <c r="D25" s="17" t="s">
        <v>72</v>
      </c>
      <c r="E25" s="25" t="s">
        <v>81</v>
      </c>
      <c r="F25" s="19" t="s">
        <v>82</v>
      </c>
      <c r="G25" s="20">
        <v>45569</v>
      </c>
      <c r="H25" s="21" t="s">
        <v>83</v>
      </c>
      <c r="I25" s="22">
        <v>69050.37</v>
      </c>
      <c r="J25" s="23">
        <v>45569</v>
      </c>
      <c r="K25" s="17" t="s">
        <v>20</v>
      </c>
      <c r="L25" s="22">
        <f>828.06+68222.31</f>
        <v>69050.37</v>
      </c>
      <c r="M25" s="21" t="s">
        <v>80</v>
      </c>
    </row>
    <row r="26" spans="1:16" s="24" customFormat="1" ht="141.75">
      <c r="A26" s="14" t="s">
        <v>15</v>
      </c>
      <c r="B26" s="15">
        <v>20</v>
      </c>
      <c r="C26" s="16">
        <v>8584308000133</v>
      </c>
      <c r="D26" s="17" t="s">
        <v>84</v>
      </c>
      <c r="E26" s="25" t="s">
        <v>85</v>
      </c>
      <c r="F26" s="19" t="s">
        <v>86</v>
      </c>
      <c r="G26" s="20">
        <v>45572</v>
      </c>
      <c r="H26" s="21" t="s">
        <v>87</v>
      </c>
      <c r="I26" s="22">
        <v>1100</v>
      </c>
      <c r="J26" s="23">
        <v>45572</v>
      </c>
      <c r="K26" s="17" t="s">
        <v>20</v>
      </c>
      <c r="L26" s="22">
        <f>55+1045</f>
        <v>1100</v>
      </c>
      <c r="M26" s="21" t="s">
        <v>88</v>
      </c>
    </row>
    <row r="27" spans="1:16" s="24" customFormat="1" ht="126">
      <c r="A27" s="14" t="s">
        <v>15</v>
      </c>
      <c r="B27" s="15">
        <v>21</v>
      </c>
      <c r="C27" s="15">
        <v>17398132000116</v>
      </c>
      <c r="D27" s="17" t="s">
        <v>89</v>
      </c>
      <c r="E27" s="25" t="s">
        <v>90</v>
      </c>
      <c r="F27" s="19" t="s">
        <v>91</v>
      </c>
      <c r="G27" s="20">
        <v>45573</v>
      </c>
      <c r="H27" s="21" t="s">
        <v>92</v>
      </c>
      <c r="I27" s="22">
        <v>91.67</v>
      </c>
      <c r="J27" s="23">
        <v>45573</v>
      </c>
      <c r="K27" s="17" t="s">
        <v>20</v>
      </c>
      <c r="L27" s="22">
        <v>91.67</v>
      </c>
      <c r="M27" s="21" t="s">
        <v>93</v>
      </c>
    </row>
    <row r="28" spans="1:16" s="24" customFormat="1" ht="126">
      <c r="A28" s="14" t="s">
        <v>15</v>
      </c>
      <c r="B28" s="15">
        <v>22</v>
      </c>
      <c r="C28" s="26">
        <v>30647055000159</v>
      </c>
      <c r="D28" s="17" t="s">
        <v>34</v>
      </c>
      <c r="E28" s="25" t="s">
        <v>94</v>
      </c>
      <c r="F28" s="19" t="s">
        <v>95</v>
      </c>
      <c r="G28" s="20">
        <v>45573</v>
      </c>
      <c r="H28" s="21" t="s">
        <v>96</v>
      </c>
      <c r="I28" s="22">
        <v>4824.3</v>
      </c>
      <c r="J28" s="23">
        <v>45573</v>
      </c>
      <c r="K28" s="17" t="s">
        <v>20</v>
      </c>
      <c r="L28" s="22">
        <v>4824.3</v>
      </c>
      <c r="M28" s="21" t="s">
        <v>97</v>
      </c>
    </row>
    <row r="29" spans="1:16" s="24" customFormat="1" ht="126">
      <c r="A29" s="14" t="s">
        <v>15</v>
      </c>
      <c r="B29" s="15">
        <v>23</v>
      </c>
      <c r="C29" s="26">
        <v>33179565000137</v>
      </c>
      <c r="D29" s="17" t="s">
        <v>98</v>
      </c>
      <c r="E29" s="25" t="s">
        <v>99</v>
      </c>
      <c r="F29" s="19" t="s">
        <v>100</v>
      </c>
      <c r="G29" s="20">
        <v>45573</v>
      </c>
      <c r="H29" s="21" t="s">
        <v>101</v>
      </c>
      <c r="I29" s="22">
        <v>76993.289999999994</v>
      </c>
      <c r="J29" s="23">
        <v>45573</v>
      </c>
      <c r="K29" s="17" t="s">
        <v>20</v>
      </c>
      <c r="L29" s="22">
        <f>3695.68+73297.61</f>
        <v>76993.289999999994</v>
      </c>
      <c r="M29" s="21" t="s">
        <v>102</v>
      </c>
    </row>
    <row r="30" spans="1:16" ht="110.25">
      <c r="A30" s="14" t="s">
        <v>15</v>
      </c>
      <c r="B30" s="15">
        <v>24</v>
      </c>
      <c r="C30" s="26">
        <v>7244008000223</v>
      </c>
      <c r="D30" s="17" t="s">
        <v>103</v>
      </c>
      <c r="E30" s="25" t="s">
        <v>104</v>
      </c>
      <c r="F30" s="19" t="s">
        <v>105</v>
      </c>
      <c r="G30" s="20">
        <v>45573</v>
      </c>
      <c r="H30" s="21" t="s">
        <v>106</v>
      </c>
      <c r="I30" s="22">
        <v>9000</v>
      </c>
      <c r="J30" s="23">
        <v>45573</v>
      </c>
      <c r="K30" s="17" t="s">
        <v>20</v>
      </c>
      <c r="L30" s="22">
        <f>432+8568</f>
        <v>9000</v>
      </c>
      <c r="M30" s="21" t="s">
        <v>107</v>
      </c>
    </row>
    <row r="31" spans="1:16" s="24" customFormat="1" ht="126">
      <c r="A31" s="14" t="s">
        <v>15</v>
      </c>
      <c r="B31" s="15">
        <v>25</v>
      </c>
      <c r="C31" s="26">
        <v>12715889000172</v>
      </c>
      <c r="D31" s="17" t="s">
        <v>108</v>
      </c>
      <c r="E31" s="25" t="s">
        <v>109</v>
      </c>
      <c r="F31" s="19" t="s">
        <v>110</v>
      </c>
      <c r="G31" s="20">
        <v>45574</v>
      </c>
      <c r="H31" s="21" t="s">
        <v>111</v>
      </c>
      <c r="I31" s="22">
        <v>561.4</v>
      </c>
      <c r="J31" s="23">
        <v>45574</v>
      </c>
      <c r="K31" s="17" t="s">
        <v>20</v>
      </c>
      <c r="L31" s="22">
        <v>561.4</v>
      </c>
      <c r="M31" s="21" t="s">
        <v>112</v>
      </c>
    </row>
    <row r="32" spans="1:16" s="24" customFormat="1" ht="126">
      <c r="A32" s="14" t="s">
        <v>15</v>
      </c>
      <c r="B32" s="15">
        <v>26</v>
      </c>
      <c r="C32" s="26">
        <v>12715889000172</v>
      </c>
      <c r="D32" s="17" t="s">
        <v>108</v>
      </c>
      <c r="E32" s="25" t="s">
        <v>113</v>
      </c>
      <c r="F32" s="19" t="s">
        <v>110</v>
      </c>
      <c r="G32" s="20">
        <v>45574</v>
      </c>
      <c r="H32" s="21" t="s">
        <v>114</v>
      </c>
      <c r="I32" s="22">
        <v>4028.05</v>
      </c>
      <c r="J32" s="23">
        <v>45574</v>
      </c>
      <c r="K32" s="17" t="s">
        <v>20</v>
      </c>
      <c r="L32" s="22">
        <f>229.47+3798.58</f>
        <v>4028.0499999999997</v>
      </c>
      <c r="M32" s="21" t="s">
        <v>112</v>
      </c>
      <c r="N32" s="28"/>
    </row>
    <row r="33" spans="1:17" s="24" customFormat="1" ht="126">
      <c r="A33" s="14" t="s">
        <v>15</v>
      </c>
      <c r="B33" s="15">
        <v>27</v>
      </c>
      <c r="C33" s="26">
        <v>12039966000111</v>
      </c>
      <c r="D33" s="17" t="s">
        <v>115</v>
      </c>
      <c r="E33" s="25" t="s">
        <v>116</v>
      </c>
      <c r="F33" s="19" t="s">
        <v>117</v>
      </c>
      <c r="G33" s="20">
        <v>45574</v>
      </c>
      <c r="H33" s="21" t="s">
        <v>118</v>
      </c>
      <c r="I33" s="22">
        <v>28896.639999999999</v>
      </c>
      <c r="J33" s="23">
        <v>45574</v>
      </c>
      <c r="K33" s="17" t="s">
        <v>20</v>
      </c>
      <c r="L33" s="22">
        <v>28896.639999999999</v>
      </c>
      <c r="M33" s="21" t="s">
        <v>119</v>
      </c>
    </row>
    <row r="34" spans="1:17" s="24" customFormat="1" ht="157.5">
      <c r="A34" s="14" t="s">
        <v>15</v>
      </c>
      <c r="B34" s="15">
        <v>28</v>
      </c>
      <c r="C34" s="26">
        <v>1134191000732</v>
      </c>
      <c r="D34" s="17" t="s">
        <v>120</v>
      </c>
      <c r="E34" s="25" t="s">
        <v>121</v>
      </c>
      <c r="F34" s="19" t="s">
        <v>122</v>
      </c>
      <c r="G34" s="20">
        <v>45574</v>
      </c>
      <c r="H34" s="21" t="s">
        <v>123</v>
      </c>
      <c r="I34" s="22">
        <v>2916</v>
      </c>
      <c r="J34" s="23">
        <v>45574</v>
      </c>
      <c r="K34" s="17" t="s">
        <v>20</v>
      </c>
      <c r="L34" s="22">
        <f>139.97+2776.03</f>
        <v>2916</v>
      </c>
      <c r="M34" s="21" t="s">
        <v>124</v>
      </c>
    </row>
    <row r="35" spans="1:17" s="24" customFormat="1" ht="141.75">
      <c r="A35" s="14" t="s">
        <v>15</v>
      </c>
      <c r="B35" s="15">
        <v>29</v>
      </c>
      <c r="C35" s="15">
        <v>1134191000732</v>
      </c>
      <c r="D35" s="17" t="s">
        <v>120</v>
      </c>
      <c r="E35" s="25" t="s">
        <v>125</v>
      </c>
      <c r="F35" s="19" t="s">
        <v>126</v>
      </c>
      <c r="G35" s="20">
        <v>45574</v>
      </c>
      <c r="H35" s="21" t="s">
        <v>127</v>
      </c>
      <c r="I35" s="22">
        <v>55208</v>
      </c>
      <c r="J35" s="23">
        <v>45574</v>
      </c>
      <c r="K35" s="17" t="s">
        <v>20</v>
      </c>
      <c r="L35" s="22">
        <f>2649.98+52558.02</f>
        <v>55208</v>
      </c>
      <c r="M35" s="21" t="s">
        <v>124</v>
      </c>
    </row>
    <row r="36" spans="1:17" s="24" customFormat="1" ht="90">
      <c r="A36" s="14" t="s">
        <v>15</v>
      </c>
      <c r="B36" s="15">
        <v>30</v>
      </c>
      <c r="C36" s="15">
        <v>21540360000156</v>
      </c>
      <c r="D36" s="17" t="s">
        <v>128</v>
      </c>
      <c r="E36" s="17" t="s">
        <v>129</v>
      </c>
      <c r="F36" s="19" t="s">
        <v>130</v>
      </c>
      <c r="G36" s="20">
        <v>45575</v>
      </c>
      <c r="H36" s="21" t="s">
        <v>131</v>
      </c>
      <c r="I36" s="22">
        <v>45</v>
      </c>
      <c r="J36" s="23">
        <v>45575</v>
      </c>
      <c r="K36" s="17" t="s">
        <v>20</v>
      </c>
      <c r="L36" s="22">
        <f>1.19+43.81</f>
        <v>45</v>
      </c>
      <c r="M36" s="21" t="s">
        <v>132</v>
      </c>
      <c r="Q36" s="24" t="s">
        <v>133</v>
      </c>
    </row>
    <row r="37" spans="1:17" s="24" customFormat="1" ht="110.25">
      <c r="A37" s="14" t="s">
        <v>15</v>
      </c>
      <c r="B37" s="15">
        <v>31</v>
      </c>
      <c r="C37" s="15">
        <v>33179565000137</v>
      </c>
      <c r="D37" s="17" t="s">
        <v>98</v>
      </c>
      <c r="E37" s="25" t="s">
        <v>134</v>
      </c>
      <c r="F37" s="19" t="s">
        <v>135</v>
      </c>
      <c r="G37" s="20">
        <v>45575</v>
      </c>
      <c r="H37" s="21" t="s">
        <v>136</v>
      </c>
      <c r="I37" s="22">
        <v>5808.74</v>
      </c>
      <c r="J37" s="23">
        <v>45575</v>
      </c>
      <c r="K37" s="17" t="s">
        <v>20</v>
      </c>
      <c r="L37" s="22">
        <v>5808.74</v>
      </c>
      <c r="M37" s="21" t="s">
        <v>137</v>
      </c>
    </row>
    <row r="38" spans="1:17" s="24" customFormat="1" ht="110.25">
      <c r="A38" s="14" t="s">
        <v>15</v>
      </c>
      <c r="B38" s="15">
        <v>32</v>
      </c>
      <c r="C38" s="15">
        <v>33179565000137</v>
      </c>
      <c r="D38" s="17" t="s">
        <v>98</v>
      </c>
      <c r="E38" s="25" t="s">
        <v>138</v>
      </c>
      <c r="F38" s="19" t="s">
        <v>135</v>
      </c>
      <c r="G38" s="20">
        <v>45575</v>
      </c>
      <c r="H38" s="21" t="s">
        <v>139</v>
      </c>
      <c r="I38" s="22">
        <v>27586.25</v>
      </c>
      <c r="J38" s="23">
        <v>45575</v>
      </c>
      <c r="K38" s="17" t="s">
        <v>20</v>
      </c>
      <c r="L38" s="22">
        <f>1602.96+25983.29</f>
        <v>27586.25</v>
      </c>
      <c r="M38" s="21" t="s">
        <v>137</v>
      </c>
      <c r="N38" s="29"/>
    </row>
    <row r="39" spans="1:17" s="24" customFormat="1" ht="110.25">
      <c r="A39" s="14" t="s">
        <v>15</v>
      </c>
      <c r="B39" s="15">
        <v>33</v>
      </c>
      <c r="C39" s="15">
        <v>33179565000137</v>
      </c>
      <c r="D39" s="17" t="s">
        <v>98</v>
      </c>
      <c r="E39" s="25" t="s">
        <v>140</v>
      </c>
      <c r="F39" s="19" t="s">
        <v>141</v>
      </c>
      <c r="G39" s="20">
        <v>45575</v>
      </c>
      <c r="H39" s="21" t="s">
        <v>142</v>
      </c>
      <c r="I39" s="22">
        <v>258.39999999999998</v>
      </c>
      <c r="J39" s="23">
        <v>45575</v>
      </c>
      <c r="K39" s="17" t="s">
        <v>20</v>
      </c>
      <c r="L39" s="22">
        <f>12.4+246</f>
        <v>258.39999999999998</v>
      </c>
      <c r="M39" s="21" t="s">
        <v>137</v>
      </c>
    </row>
    <row r="40" spans="1:17" s="24" customFormat="1" ht="141.75">
      <c r="A40" s="14" t="s">
        <v>15</v>
      </c>
      <c r="B40" s="15">
        <v>34</v>
      </c>
      <c r="C40" s="15">
        <v>21425192000158</v>
      </c>
      <c r="D40" s="17" t="s">
        <v>143</v>
      </c>
      <c r="E40" s="25" t="s">
        <v>144</v>
      </c>
      <c r="F40" s="19" t="s">
        <v>145</v>
      </c>
      <c r="G40" s="20">
        <v>45575</v>
      </c>
      <c r="H40" s="21" t="s">
        <v>146</v>
      </c>
      <c r="I40" s="22">
        <v>167500</v>
      </c>
      <c r="J40" s="23">
        <v>45575</v>
      </c>
      <c r="K40" s="17" t="s">
        <v>20</v>
      </c>
      <c r="L40" s="22">
        <f>8040+159460</f>
        <v>167500</v>
      </c>
      <c r="M40" s="21" t="s">
        <v>147</v>
      </c>
    </row>
    <row r="41" spans="1:17" s="24" customFormat="1" ht="141.75">
      <c r="A41" s="14" t="s">
        <v>15</v>
      </c>
      <c r="B41" s="15">
        <v>35</v>
      </c>
      <c r="C41" s="15">
        <v>21425192000158</v>
      </c>
      <c r="D41" s="17" t="s">
        <v>143</v>
      </c>
      <c r="E41" s="25" t="s">
        <v>148</v>
      </c>
      <c r="F41" s="19" t="s">
        <v>149</v>
      </c>
      <c r="G41" s="20">
        <v>45575</v>
      </c>
      <c r="H41" s="21" t="s">
        <v>150</v>
      </c>
      <c r="I41" s="22">
        <v>64500</v>
      </c>
      <c r="J41" s="23">
        <v>45575</v>
      </c>
      <c r="K41" s="17" t="s">
        <v>20</v>
      </c>
      <c r="L41" s="22">
        <f>3096+61404</f>
        <v>64500</v>
      </c>
      <c r="M41" s="21" t="s">
        <v>147</v>
      </c>
    </row>
    <row r="42" spans="1:17" s="24" customFormat="1" ht="126">
      <c r="A42" s="14" t="s">
        <v>15</v>
      </c>
      <c r="B42" s="15">
        <v>36</v>
      </c>
      <c r="C42" s="26">
        <v>4407920000180</v>
      </c>
      <c r="D42" s="17" t="s">
        <v>22</v>
      </c>
      <c r="E42" s="25" t="s">
        <v>151</v>
      </c>
      <c r="F42" s="19" t="s">
        <v>152</v>
      </c>
      <c r="G42" s="30">
        <v>45576</v>
      </c>
      <c r="H42" s="21" t="s">
        <v>153</v>
      </c>
      <c r="I42" s="22">
        <v>3387.67</v>
      </c>
      <c r="J42" s="23">
        <v>45576</v>
      </c>
      <c r="K42" s="17" t="s">
        <v>20</v>
      </c>
      <c r="L42" s="22">
        <f>169.38+3218.29</f>
        <v>3387.67</v>
      </c>
      <c r="M42" s="21" t="s">
        <v>154</v>
      </c>
    </row>
    <row r="43" spans="1:17" s="24" customFormat="1" ht="126">
      <c r="A43" s="14" t="s">
        <v>15</v>
      </c>
      <c r="B43" s="15">
        <v>37</v>
      </c>
      <c r="C43" s="15">
        <v>2558157000162</v>
      </c>
      <c r="D43" s="17" t="s">
        <v>155</v>
      </c>
      <c r="E43" s="25" t="s">
        <v>156</v>
      </c>
      <c r="F43" s="19" t="s">
        <v>157</v>
      </c>
      <c r="G43" s="20">
        <v>45582</v>
      </c>
      <c r="H43" s="21" t="s">
        <v>158</v>
      </c>
      <c r="I43" s="22">
        <v>21656.49</v>
      </c>
      <c r="J43" s="23">
        <v>45582</v>
      </c>
      <c r="K43" s="17" t="s">
        <v>20</v>
      </c>
      <c r="L43" s="22">
        <f>1039.51+20616.98</f>
        <v>21656.489999999998</v>
      </c>
      <c r="M43" s="21" t="s">
        <v>159</v>
      </c>
    </row>
    <row r="44" spans="1:17" s="24" customFormat="1" ht="110.25">
      <c r="A44" s="14" t="s">
        <v>15</v>
      </c>
      <c r="B44" s="15">
        <v>38</v>
      </c>
      <c r="C44" s="26">
        <v>34028316000375</v>
      </c>
      <c r="D44" s="17" t="s">
        <v>160</v>
      </c>
      <c r="E44" s="25" t="s">
        <v>161</v>
      </c>
      <c r="F44" s="19" t="s">
        <v>162</v>
      </c>
      <c r="G44" s="20">
        <v>45582</v>
      </c>
      <c r="H44" s="21" t="s">
        <v>163</v>
      </c>
      <c r="I44" s="22">
        <v>5970.34</v>
      </c>
      <c r="J44" s="23">
        <v>45583</v>
      </c>
      <c r="K44" s="17" t="s">
        <v>20</v>
      </c>
      <c r="L44" s="22">
        <f>5970.34</f>
        <v>5970.34</v>
      </c>
      <c r="M44" s="21" t="s">
        <v>164</v>
      </c>
    </row>
    <row r="45" spans="1:17" s="24" customFormat="1" ht="110.25">
      <c r="A45" s="14" t="s">
        <v>15</v>
      </c>
      <c r="B45" s="15">
        <v>39</v>
      </c>
      <c r="C45" s="16">
        <v>34028316000375</v>
      </c>
      <c r="D45" s="17" t="s">
        <v>160</v>
      </c>
      <c r="E45" s="25" t="s">
        <v>165</v>
      </c>
      <c r="F45" s="19" t="s">
        <v>162</v>
      </c>
      <c r="G45" s="20">
        <v>45582</v>
      </c>
      <c r="H45" s="21" t="s">
        <v>166</v>
      </c>
      <c r="I45" s="22">
        <v>6342.25</v>
      </c>
      <c r="J45" s="23">
        <v>45583</v>
      </c>
      <c r="K45" s="17" t="s">
        <v>20</v>
      </c>
      <c r="L45" s="22">
        <v>6342.25</v>
      </c>
      <c r="M45" s="21" t="s">
        <v>164</v>
      </c>
    </row>
    <row r="46" spans="1:17" s="24" customFormat="1" ht="110.25">
      <c r="A46" s="14" t="s">
        <v>15</v>
      </c>
      <c r="B46" s="15">
        <v>40</v>
      </c>
      <c r="C46" s="15">
        <v>25125064000140</v>
      </c>
      <c r="D46" s="17" t="s">
        <v>167</v>
      </c>
      <c r="E46" s="25" t="s">
        <v>168</v>
      </c>
      <c r="F46" s="19" t="s">
        <v>169</v>
      </c>
      <c r="G46" s="20">
        <v>45582</v>
      </c>
      <c r="H46" s="21" t="s">
        <v>170</v>
      </c>
      <c r="I46" s="22">
        <v>5497.42</v>
      </c>
      <c r="J46" s="23">
        <v>45583</v>
      </c>
      <c r="K46" s="17" t="s">
        <v>20</v>
      </c>
      <c r="L46" s="22">
        <f>263.88+5233.54</f>
        <v>5497.42</v>
      </c>
      <c r="M46" s="21" t="s">
        <v>171</v>
      </c>
    </row>
    <row r="47" spans="1:17" s="24" customFormat="1" ht="110.25">
      <c r="A47" s="14" t="s">
        <v>15</v>
      </c>
      <c r="B47" s="15">
        <v>41</v>
      </c>
      <c r="C47" s="15">
        <v>25125064000140</v>
      </c>
      <c r="D47" s="17" t="s">
        <v>167</v>
      </c>
      <c r="E47" s="25" t="s">
        <v>172</v>
      </c>
      <c r="F47" s="19" t="s">
        <v>173</v>
      </c>
      <c r="G47" s="20">
        <v>45582</v>
      </c>
      <c r="H47" s="21" t="s">
        <v>174</v>
      </c>
      <c r="I47" s="22">
        <v>6227.55</v>
      </c>
      <c r="J47" s="23">
        <v>45583</v>
      </c>
      <c r="K47" s="17" t="s">
        <v>20</v>
      </c>
      <c r="L47" s="22">
        <f>298.92+5928.63</f>
        <v>6227.55</v>
      </c>
      <c r="M47" s="21" t="s">
        <v>171</v>
      </c>
    </row>
    <row r="48" spans="1:17" s="24" customFormat="1" ht="126">
      <c r="A48" s="14" t="s">
        <v>15</v>
      </c>
      <c r="B48" s="15">
        <v>42</v>
      </c>
      <c r="C48" s="26">
        <v>30647055000159</v>
      </c>
      <c r="D48" s="17" t="s">
        <v>34</v>
      </c>
      <c r="E48" s="25" t="s">
        <v>175</v>
      </c>
      <c r="F48" s="19" t="s">
        <v>176</v>
      </c>
      <c r="G48" s="20">
        <v>45582</v>
      </c>
      <c r="H48" s="21" t="s">
        <v>177</v>
      </c>
      <c r="I48" s="22">
        <v>4824.3</v>
      </c>
      <c r="J48" s="23">
        <v>45583</v>
      </c>
      <c r="K48" s="17" t="s">
        <v>20</v>
      </c>
      <c r="L48" s="22">
        <v>4824.3</v>
      </c>
      <c r="M48" s="21" t="s">
        <v>178</v>
      </c>
    </row>
    <row r="49" spans="1:13" s="24" customFormat="1" ht="110.25">
      <c r="A49" s="14" t="s">
        <v>15</v>
      </c>
      <c r="B49" s="15">
        <v>43</v>
      </c>
      <c r="C49" s="26">
        <v>7244008000223</v>
      </c>
      <c r="D49" s="17" t="s">
        <v>103</v>
      </c>
      <c r="E49" s="25" t="s">
        <v>179</v>
      </c>
      <c r="F49" s="19" t="s">
        <v>180</v>
      </c>
      <c r="G49" s="20">
        <v>45582</v>
      </c>
      <c r="H49" s="21" t="s">
        <v>181</v>
      </c>
      <c r="I49" s="22">
        <v>9000</v>
      </c>
      <c r="J49" s="23">
        <v>45583</v>
      </c>
      <c r="K49" s="17" t="s">
        <v>20</v>
      </c>
      <c r="L49" s="22">
        <f>432+8568</f>
        <v>9000</v>
      </c>
      <c r="M49" s="21" t="s">
        <v>182</v>
      </c>
    </row>
    <row r="50" spans="1:13" s="24" customFormat="1" ht="141.75">
      <c r="A50" s="14" t="s">
        <v>15</v>
      </c>
      <c r="B50" s="15">
        <v>44</v>
      </c>
      <c r="C50" s="26">
        <v>26605545000115</v>
      </c>
      <c r="D50" s="17" t="s">
        <v>183</v>
      </c>
      <c r="E50" s="25" t="s">
        <v>184</v>
      </c>
      <c r="F50" s="19" t="s">
        <v>185</v>
      </c>
      <c r="G50" s="20">
        <v>45582</v>
      </c>
      <c r="H50" s="21" t="s">
        <v>186</v>
      </c>
      <c r="I50" s="22">
        <v>10000</v>
      </c>
      <c r="J50" s="23">
        <v>45583</v>
      </c>
      <c r="K50" s="17" t="s">
        <v>20</v>
      </c>
      <c r="L50" s="22">
        <v>10000</v>
      </c>
      <c r="M50" s="21" t="s">
        <v>187</v>
      </c>
    </row>
    <row r="51" spans="1:13" s="24" customFormat="1" ht="141.75">
      <c r="A51" s="14" t="s">
        <v>15</v>
      </c>
      <c r="B51" s="15">
        <v>45</v>
      </c>
      <c r="C51" s="26">
        <v>26605545000115</v>
      </c>
      <c r="D51" s="17" t="s">
        <v>183</v>
      </c>
      <c r="E51" s="25" t="s">
        <v>188</v>
      </c>
      <c r="F51" s="19" t="s">
        <v>185</v>
      </c>
      <c r="G51" s="20">
        <v>45582</v>
      </c>
      <c r="H51" s="21" t="s">
        <v>189</v>
      </c>
      <c r="I51" s="22">
        <v>1650</v>
      </c>
      <c r="J51" s="23">
        <v>45583</v>
      </c>
      <c r="K51" s="17" t="s">
        <v>20</v>
      </c>
      <c r="L51" s="22">
        <v>1650</v>
      </c>
      <c r="M51" s="21" t="s">
        <v>187</v>
      </c>
    </row>
    <row r="52" spans="1:13" s="24" customFormat="1" ht="141.75">
      <c r="A52" s="14" t="s">
        <v>15</v>
      </c>
      <c r="B52" s="15">
        <v>46</v>
      </c>
      <c r="C52" s="26">
        <v>26605545000115</v>
      </c>
      <c r="D52" s="17" t="s">
        <v>183</v>
      </c>
      <c r="E52" s="25" t="s">
        <v>190</v>
      </c>
      <c r="F52" s="19" t="s">
        <v>185</v>
      </c>
      <c r="G52" s="20">
        <v>45582</v>
      </c>
      <c r="H52" s="21" t="s">
        <v>191</v>
      </c>
      <c r="I52" s="22">
        <v>7500</v>
      </c>
      <c r="J52" s="23">
        <v>45583</v>
      </c>
      <c r="K52" s="17" t="s">
        <v>20</v>
      </c>
      <c r="L52" s="22">
        <v>7500</v>
      </c>
      <c r="M52" s="21" t="s">
        <v>187</v>
      </c>
    </row>
    <row r="53" spans="1:13" s="24" customFormat="1" ht="124.5" customHeight="1">
      <c r="A53" s="14" t="s">
        <v>15</v>
      </c>
      <c r="B53" s="15">
        <v>47</v>
      </c>
      <c r="C53" s="26">
        <v>26605545000115</v>
      </c>
      <c r="D53" s="17" t="s">
        <v>183</v>
      </c>
      <c r="E53" s="25" t="s">
        <v>192</v>
      </c>
      <c r="F53" s="19" t="s">
        <v>185</v>
      </c>
      <c r="G53" s="20">
        <v>45582</v>
      </c>
      <c r="H53" s="21" t="s">
        <v>193</v>
      </c>
      <c r="I53" s="22">
        <v>25500</v>
      </c>
      <c r="J53" s="23">
        <v>45583</v>
      </c>
      <c r="K53" s="17" t="s">
        <v>20</v>
      </c>
      <c r="L53" s="22">
        <f>2236.8+23263.2</f>
        <v>25500</v>
      </c>
      <c r="M53" s="21" t="s">
        <v>187</v>
      </c>
    </row>
    <row r="54" spans="1:13" s="24" customFormat="1" ht="141.75">
      <c r="A54" s="14" t="s">
        <v>15</v>
      </c>
      <c r="B54" s="15">
        <v>48</v>
      </c>
      <c r="C54" s="26">
        <v>26605545000115</v>
      </c>
      <c r="D54" s="17" t="s">
        <v>183</v>
      </c>
      <c r="E54" s="25" t="s">
        <v>194</v>
      </c>
      <c r="F54" s="19" t="s">
        <v>185</v>
      </c>
      <c r="G54" s="20">
        <v>45582</v>
      </c>
      <c r="H54" s="21" t="s">
        <v>195</v>
      </c>
      <c r="I54" s="22">
        <v>1950</v>
      </c>
      <c r="J54" s="23">
        <v>45583</v>
      </c>
      <c r="K54" s="17" t="s">
        <v>20</v>
      </c>
      <c r="L54" s="22">
        <v>1950</v>
      </c>
      <c r="M54" s="21" t="s">
        <v>187</v>
      </c>
    </row>
    <row r="55" spans="1:13" s="24" customFormat="1" ht="126">
      <c r="A55" s="14" t="s">
        <v>15</v>
      </c>
      <c r="B55" s="15">
        <v>49</v>
      </c>
      <c r="C55" s="15">
        <v>84544469000181</v>
      </c>
      <c r="D55" s="17" t="s">
        <v>196</v>
      </c>
      <c r="E55" s="25" t="s">
        <v>197</v>
      </c>
      <c r="F55" s="19" t="s">
        <v>198</v>
      </c>
      <c r="G55" s="20">
        <v>45582</v>
      </c>
      <c r="H55" s="21" t="s">
        <v>199</v>
      </c>
      <c r="I55" s="22">
        <v>3122.64</v>
      </c>
      <c r="J55" s="23">
        <v>45583</v>
      </c>
      <c r="K55" s="17" t="s">
        <v>20</v>
      </c>
      <c r="L55" s="22">
        <v>3122.64</v>
      </c>
      <c r="M55" s="21" t="s">
        <v>200</v>
      </c>
    </row>
    <row r="56" spans="1:13" s="24" customFormat="1" ht="110.25">
      <c r="A56" s="14" t="s">
        <v>15</v>
      </c>
      <c r="B56" s="15">
        <v>50</v>
      </c>
      <c r="C56" s="15">
        <v>84544469000181</v>
      </c>
      <c r="D56" s="17" t="s">
        <v>196</v>
      </c>
      <c r="E56" s="25" t="s">
        <v>201</v>
      </c>
      <c r="F56" s="19" t="s">
        <v>198</v>
      </c>
      <c r="G56" s="20">
        <v>45582</v>
      </c>
      <c r="H56" s="21" t="s">
        <v>202</v>
      </c>
      <c r="I56" s="22">
        <v>13377.36</v>
      </c>
      <c r="J56" s="23">
        <v>45583</v>
      </c>
      <c r="K56" s="17" t="s">
        <v>20</v>
      </c>
      <c r="L56" s="22">
        <f>825+12552.36</f>
        <v>13377.36</v>
      </c>
      <c r="M56" s="21" t="s">
        <v>200</v>
      </c>
    </row>
    <row r="57" spans="1:13" s="24" customFormat="1" ht="126">
      <c r="A57" s="14" t="s">
        <v>15</v>
      </c>
      <c r="B57" s="15">
        <v>51</v>
      </c>
      <c r="C57" s="15">
        <v>5340639000130</v>
      </c>
      <c r="D57" s="17" t="s">
        <v>203</v>
      </c>
      <c r="E57" s="25" t="s">
        <v>204</v>
      </c>
      <c r="F57" s="19" t="s">
        <v>205</v>
      </c>
      <c r="G57" s="20">
        <v>45582</v>
      </c>
      <c r="H57" s="21" t="s">
        <v>206</v>
      </c>
      <c r="I57" s="22">
        <v>3480.48</v>
      </c>
      <c r="J57" s="23">
        <v>45583</v>
      </c>
      <c r="K57" s="17" t="s">
        <v>20</v>
      </c>
      <c r="L57" s="22">
        <v>3480.48</v>
      </c>
      <c r="M57" s="21" t="s">
        <v>207</v>
      </c>
    </row>
    <row r="58" spans="1:13" s="24" customFormat="1" ht="96.75" customHeight="1">
      <c r="A58" s="14" t="s">
        <v>15</v>
      </c>
      <c r="B58" s="15">
        <v>52</v>
      </c>
      <c r="C58" s="15">
        <v>86781069000115</v>
      </c>
      <c r="D58" s="17" t="s">
        <v>208</v>
      </c>
      <c r="E58" s="17" t="s">
        <v>209</v>
      </c>
      <c r="F58" s="19" t="s">
        <v>210</v>
      </c>
      <c r="G58" s="20">
        <v>45582</v>
      </c>
      <c r="H58" s="21" t="s">
        <v>211</v>
      </c>
      <c r="I58" s="22">
        <v>13760</v>
      </c>
      <c r="J58" s="23">
        <v>45583</v>
      </c>
      <c r="K58" s="17" t="s">
        <v>20</v>
      </c>
      <c r="L58" s="22">
        <f>660.48+13099.52</f>
        <v>13760</v>
      </c>
      <c r="M58" s="21" t="s">
        <v>212</v>
      </c>
    </row>
    <row r="59" spans="1:13" s="24" customFormat="1" ht="110.25">
      <c r="A59" s="14" t="s">
        <v>15</v>
      </c>
      <c r="B59" s="15">
        <v>53</v>
      </c>
      <c r="C59" s="15">
        <v>18422603000147</v>
      </c>
      <c r="D59" s="17" t="s">
        <v>213</v>
      </c>
      <c r="E59" s="25" t="s">
        <v>214</v>
      </c>
      <c r="F59" s="19" t="s">
        <v>215</v>
      </c>
      <c r="G59" s="20">
        <v>45582</v>
      </c>
      <c r="H59" s="21" t="s">
        <v>216</v>
      </c>
      <c r="I59" s="22">
        <v>6200</v>
      </c>
      <c r="J59" s="23">
        <v>45583</v>
      </c>
      <c r="K59" s="17" t="s">
        <v>20</v>
      </c>
      <c r="L59" s="22">
        <f>297.6+5902.4</f>
        <v>6200</v>
      </c>
      <c r="M59" s="21" t="s">
        <v>217</v>
      </c>
    </row>
    <row r="60" spans="1:13" s="24" customFormat="1" ht="110.25">
      <c r="A60" s="14" t="s">
        <v>15</v>
      </c>
      <c r="B60" s="15">
        <v>54</v>
      </c>
      <c r="C60" s="15">
        <v>27816603000112</v>
      </c>
      <c r="D60" s="17" t="s">
        <v>218</v>
      </c>
      <c r="E60" s="25" t="s">
        <v>219</v>
      </c>
      <c r="F60" s="19" t="s">
        <v>220</v>
      </c>
      <c r="G60" s="20">
        <v>45582</v>
      </c>
      <c r="H60" s="21" t="s">
        <v>221</v>
      </c>
      <c r="I60" s="22">
        <v>13897.82</v>
      </c>
      <c r="J60" s="23">
        <v>45583</v>
      </c>
      <c r="K60" s="17" t="s">
        <v>20</v>
      </c>
      <c r="L60" s="22">
        <f>166.77+277.96+13453.09</f>
        <v>13897.82</v>
      </c>
      <c r="M60" s="21" t="s">
        <v>222</v>
      </c>
    </row>
    <row r="61" spans="1:13" s="24" customFormat="1" ht="110.25">
      <c r="A61" s="14" t="s">
        <v>15</v>
      </c>
      <c r="B61" s="15">
        <v>55</v>
      </c>
      <c r="C61" s="16">
        <v>4824261000187</v>
      </c>
      <c r="D61" s="17" t="s">
        <v>223</v>
      </c>
      <c r="E61" s="25" t="s">
        <v>224</v>
      </c>
      <c r="F61" s="19" t="s">
        <v>225</v>
      </c>
      <c r="G61" s="20">
        <v>45582</v>
      </c>
      <c r="H61" s="21" t="s">
        <v>226</v>
      </c>
      <c r="I61" s="22">
        <v>9000</v>
      </c>
      <c r="J61" s="23">
        <v>45583</v>
      </c>
      <c r="K61" s="17" t="s">
        <v>20</v>
      </c>
      <c r="L61" s="22">
        <f>450+8550</f>
        <v>9000</v>
      </c>
      <c r="M61" s="21" t="s">
        <v>227</v>
      </c>
    </row>
    <row r="62" spans="1:13" s="24" customFormat="1" ht="141.75">
      <c r="A62" s="14" t="s">
        <v>15</v>
      </c>
      <c r="B62" s="15">
        <v>56</v>
      </c>
      <c r="C62" s="15">
        <v>82845322000104</v>
      </c>
      <c r="D62" s="17" t="s">
        <v>228</v>
      </c>
      <c r="E62" s="25" t="s">
        <v>229</v>
      </c>
      <c r="F62" s="21" t="s">
        <v>230</v>
      </c>
      <c r="G62" s="20">
        <v>45582</v>
      </c>
      <c r="H62" s="21" t="s">
        <v>231</v>
      </c>
      <c r="I62" s="22">
        <v>101982.59</v>
      </c>
      <c r="J62" s="23">
        <v>45583</v>
      </c>
      <c r="K62" s="17" t="s">
        <v>20</v>
      </c>
      <c r="L62" s="22">
        <f>4895.16+97087.43</f>
        <v>101982.59</v>
      </c>
      <c r="M62" s="21" t="s">
        <v>232</v>
      </c>
    </row>
    <row r="63" spans="1:13" s="24" customFormat="1" ht="126">
      <c r="A63" s="14" t="s">
        <v>15</v>
      </c>
      <c r="B63" s="15">
        <v>57</v>
      </c>
      <c r="C63" s="26">
        <v>82845322000104</v>
      </c>
      <c r="D63" s="17" t="s">
        <v>228</v>
      </c>
      <c r="E63" s="25" t="s">
        <v>233</v>
      </c>
      <c r="F63" s="19" t="s">
        <v>234</v>
      </c>
      <c r="G63" s="20">
        <v>45582</v>
      </c>
      <c r="H63" s="21" t="s">
        <v>235</v>
      </c>
      <c r="I63" s="22">
        <v>117415.82</v>
      </c>
      <c r="J63" s="23">
        <v>45583</v>
      </c>
      <c r="K63" s="17" t="s">
        <v>20</v>
      </c>
      <c r="L63" s="22">
        <f>5635.96+111779.86</f>
        <v>117415.82</v>
      </c>
      <c r="M63" s="21" t="s">
        <v>236</v>
      </c>
    </row>
    <row r="64" spans="1:13" s="24" customFormat="1" ht="126">
      <c r="A64" s="14" t="s">
        <v>15</v>
      </c>
      <c r="B64" s="15">
        <v>58</v>
      </c>
      <c r="C64" s="16">
        <v>8584308000133</v>
      </c>
      <c r="D64" s="17" t="s">
        <v>237</v>
      </c>
      <c r="E64" s="25" t="s">
        <v>238</v>
      </c>
      <c r="F64" s="19" t="s">
        <v>239</v>
      </c>
      <c r="G64" s="20">
        <v>45586</v>
      </c>
      <c r="H64" s="21" t="s">
        <v>240</v>
      </c>
      <c r="I64" s="22">
        <v>376.67</v>
      </c>
      <c r="J64" s="23">
        <v>45587</v>
      </c>
      <c r="K64" s="17" t="s">
        <v>20</v>
      </c>
      <c r="L64" s="22">
        <f>376.67</f>
        <v>376.67</v>
      </c>
      <c r="M64" s="21" t="s">
        <v>241</v>
      </c>
    </row>
    <row r="65" spans="1:13" s="24" customFormat="1" ht="110.25">
      <c r="A65" s="14" t="s">
        <v>15</v>
      </c>
      <c r="B65" s="15">
        <v>59</v>
      </c>
      <c r="C65" s="15">
        <v>8584308000133</v>
      </c>
      <c r="D65" s="17" t="s">
        <v>84</v>
      </c>
      <c r="E65" s="25" t="s">
        <v>242</v>
      </c>
      <c r="F65" s="19" t="s">
        <v>239</v>
      </c>
      <c r="G65" s="20">
        <v>45586</v>
      </c>
      <c r="H65" s="21" t="s">
        <v>243</v>
      </c>
      <c r="I65" s="22">
        <v>723.33</v>
      </c>
      <c r="J65" s="23">
        <v>45587</v>
      </c>
      <c r="K65" s="17" t="s">
        <v>20</v>
      </c>
      <c r="L65" s="22">
        <f>55+668.33</f>
        <v>723.33</v>
      </c>
      <c r="M65" s="21" t="s">
        <v>241</v>
      </c>
    </row>
    <row r="66" spans="1:13" s="24" customFormat="1" ht="126">
      <c r="A66" s="14" t="s">
        <v>15</v>
      </c>
      <c r="B66" s="15">
        <v>60</v>
      </c>
      <c r="C66" s="26">
        <v>12891300000197</v>
      </c>
      <c r="D66" s="17" t="s">
        <v>244</v>
      </c>
      <c r="E66" s="25" t="s">
        <v>245</v>
      </c>
      <c r="F66" s="19" t="s">
        <v>246</v>
      </c>
      <c r="G66" s="20">
        <v>45586</v>
      </c>
      <c r="H66" s="21" t="s">
        <v>247</v>
      </c>
      <c r="I66" s="22">
        <v>310714.11</v>
      </c>
      <c r="J66" s="23">
        <v>45587</v>
      </c>
      <c r="K66" s="17" t="s">
        <v>20</v>
      </c>
      <c r="L66" s="22">
        <f>3728.57+15535.71+263048.4</f>
        <v>282312.68000000005</v>
      </c>
      <c r="M66" s="21" t="s">
        <v>248</v>
      </c>
    </row>
    <row r="67" spans="1:13" s="24" customFormat="1" ht="126">
      <c r="A67" s="14" t="s">
        <v>15</v>
      </c>
      <c r="B67" s="15">
        <v>61</v>
      </c>
      <c r="C67" s="26">
        <v>18876112000176</v>
      </c>
      <c r="D67" s="17" t="s">
        <v>249</v>
      </c>
      <c r="E67" s="25" t="s">
        <v>250</v>
      </c>
      <c r="F67" s="19" t="s">
        <v>251</v>
      </c>
      <c r="G67" s="20">
        <v>45586</v>
      </c>
      <c r="H67" s="21" t="s">
        <v>252</v>
      </c>
      <c r="I67" s="22">
        <v>2418.7600000000002</v>
      </c>
      <c r="J67" s="23">
        <v>45587</v>
      </c>
      <c r="K67" s="17" t="s">
        <v>20</v>
      </c>
      <c r="L67" s="22">
        <v>2418.7600000000002</v>
      </c>
      <c r="M67" s="21" t="s">
        <v>253</v>
      </c>
    </row>
    <row r="68" spans="1:13" s="24" customFormat="1" ht="126">
      <c r="A68" s="14" t="s">
        <v>15</v>
      </c>
      <c r="B68" s="15">
        <v>62</v>
      </c>
      <c r="C68" s="26">
        <v>82845322000104</v>
      </c>
      <c r="D68" s="17" t="s">
        <v>228</v>
      </c>
      <c r="E68" s="25" t="s">
        <v>254</v>
      </c>
      <c r="F68" s="19" t="s">
        <v>255</v>
      </c>
      <c r="G68" s="20">
        <v>45586</v>
      </c>
      <c r="H68" s="21" t="s">
        <v>256</v>
      </c>
      <c r="I68" s="22">
        <v>24397.97</v>
      </c>
      <c r="J68" s="23">
        <v>45587</v>
      </c>
      <c r="K68" s="17" t="s">
        <v>20</v>
      </c>
      <c r="L68" s="22">
        <v>24397.97</v>
      </c>
      <c r="M68" s="21" t="s">
        <v>257</v>
      </c>
    </row>
    <row r="69" spans="1:13" s="24" customFormat="1" ht="126">
      <c r="A69" s="14" t="s">
        <v>15</v>
      </c>
      <c r="B69" s="15">
        <v>63</v>
      </c>
      <c r="C69" s="26">
        <v>82845322000104</v>
      </c>
      <c r="D69" s="17" t="s">
        <v>228</v>
      </c>
      <c r="E69" s="25" t="s">
        <v>258</v>
      </c>
      <c r="F69" s="19" t="s">
        <v>255</v>
      </c>
      <c r="G69" s="20">
        <v>45586</v>
      </c>
      <c r="H69" s="21" t="s">
        <v>259</v>
      </c>
      <c r="I69" s="22">
        <v>42141.94</v>
      </c>
      <c r="J69" s="23">
        <v>45587</v>
      </c>
      <c r="K69" s="17" t="s">
        <v>20</v>
      </c>
      <c r="L69" s="22">
        <f>3193.92+38948.02</f>
        <v>42141.939999999995</v>
      </c>
      <c r="M69" s="21" t="s">
        <v>257</v>
      </c>
    </row>
    <row r="70" spans="1:13" s="24" customFormat="1" ht="126">
      <c r="A70" s="14" t="s">
        <v>15</v>
      </c>
      <c r="B70" s="15">
        <v>64</v>
      </c>
      <c r="C70" s="26">
        <v>82845322000104</v>
      </c>
      <c r="D70" s="17" t="s">
        <v>228</v>
      </c>
      <c r="E70" s="25" t="s">
        <v>260</v>
      </c>
      <c r="F70" s="19" t="s">
        <v>261</v>
      </c>
      <c r="G70" s="20">
        <v>45586</v>
      </c>
      <c r="H70" s="21" t="s">
        <v>262</v>
      </c>
      <c r="I70" s="22">
        <v>36697.019999999997</v>
      </c>
      <c r="J70" s="23">
        <v>45587</v>
      </c>
      <c r="K70" s="17" t="s">
        <v>20</v>
      </c>
      <c r="L70" s="22">
        <v>36697.019999999997</v>
      </c>
      <c r="M70" s="21" t="s">
        <v>263</v>
      </c>
    </row>
    <row r="71" spans="1:13" s="24" customFormat="1" ht="126">
      <c r="A71" s="14" t="s">
        <v>15</v>
      </c>
      <c r="B71" s="15">
        <v>65</v>
      </c>
      <c r="C71" s="26">
        <v>82845322000104</v>
      </c>
      <c r="D71" s="17" t="s">
        <v>228</v>
      </c>
      <c r="E71" s="25" t="s">
        <v>264</v>
      </c>
      <c r="F71" s="19" t="s">
        <v>261</v>
      </c>
      <c r="G71" s="20">
        <v>45586</v>
      </c>
      <c r="H71" s="21" t="s">
        <v>265</v>
      </c>
      <c r="I71" s="22">
        <v>18232.349999999999</v>
      </c>
      <c r="J71" s="23">
        <v>45587</v>
      </c>
      <c r="K71" s="17" t="s">
        <v>20</v>
      </c>
      <c r="L71" s="22">
        <f>2636.61+15595.74</f>
        <v>18232.349999999999</v>
      </c>
      <c r="M71" s="21" t="s">
        <v>263</v>
      </c>
    </row>
    <row r="72" spans="1:13" s="24" customFormat="1" ht="141.75">
      <c r="A72" s="14" t="s">
        <v>15</v>
      </c>
      <c r="B72" s="15">
        <v>66</v>
      </c>
      <c r="C72" s="26">
        <v>26722189000110</v>
      </c>
      <c r="D72" s="17" t="s">
        <v>266</v>
      </c>
      <c r="E72" s="25" t="s">
        <v>267</v>
      </c>
      <c r="F72" s="19" t="s">
        <v>268</v>
      </c>
      <c r="G72" s="20">
        <v>45586</v>
      </c>
      <c r="H72" s="21" t="s">
        <v>269</v>
      </c>
      <c r="I72" s="22">
        <v>45851</v>
      </c>
      <c r="J72" s="23">
        <v>45587</v>
      </c>
      <c r="K72" s="17" t="s">
        <v>20</v>
      </c>
      <c r="L72" s="22">
        <f>389.13+207.35+419.7+1.18+19.92+2.22+1.64+1.34+44808.52</f>
        <v>45851</v>
      </c>
      <c r="M72" s="21" t="s">
        <v>270</v>
      </c>
    </row>
    <row r="73" spans="1:13" s="24" customFormat="1" ht="141.75">
      <c r="A73" s="14" t="s">
        <v>15</v>
      </c>
      <c r="B73" s="15">
        <v>67</v>
      </c>
      <c r="C73" s="26">
        <v>87883807000106</v>
      </c>
      <c r="D73" s="17" t="s">
        <v>271</v>
      </c>
      <c r="E73" s="25" t="s">
        <v>272</v>
      </c>
      <c r="F73" s="19" t="s">
        <v>273</v>
      </c>
      <c r="G73" s="20">
        <v>45586</v>
      </c>
      <c r="H73" s="21" t="s">
        <v>274</v>
      </c>
      <c r="I73" s="22">
        <v>163.80000000000001</v>
      </c>
      <c r="J73" s="23">
        <v>45587</v>
      </c>
      <c r="K73" s="17" t="s">
        <v>20</v>
      </c>
      <c r="L73" s="22">
        <f>3.93+159.87</f>
        <v>163.80000000000001</v>
      </c>
      <c r="M73" s="21" t="s">
        <v>275</v>
      </c>
    </row>
    <row r="74" spans="1:13" s="24" customFormat="1" ht="126">
      <c r="A74" s="14" t="s">
        <v>15</v>
      </c>
      <c r="B74" s="15">
        <v>68</v>
      </c>
      <c r="C74" s="26">
        <v>4320180000140</v>
      </c>
      <c r="D74" s="17" t="s">
        <v>276</v>
      </c>
      <c r="E74" s="25" t="s">
        <v>277</v>
      </c>
      <c r="F74" s="19" t="s">
        <v>278</v>
      </c>
      <c r="G74" s="20">
        <v>45586</v>
      </c>
      <c r="H74" s="21" t="s">
        <v>279</v>
      </c>
      <c r="I74" s="22">
        <v>127</v>
      </c>
      <c r="J74" s="23">
        <v>45587</v>
      </c>
      <c r="K74" s="17" t="s">
        <v>20</v>
      </c>
      <c r="L74" s="22">
        <v>127</v>
      </c>
      <c r="M74" s="21" t="s">
        <v>280</v>
      </c>
    </row>
    <row r="75" spans="1:13" s="24" customFormat="1" ht="123" customHeight="1">
      <c r="A75" s="14" t="s">
        <v>15</v>
      </c>
      <c r="B75" s="15">
        <v>69</v>
      </c>
      <c r="C75" s="26">
        <v>4406195000125</v>
      </c>
      <c r="D75" s="17" t="s">
        <v>29</v>
      </c>
      <c r="E75" s="25" t="s">
        <v>281</v>
      </c>
      <c r="F75" s="19" t="s">
        <v>282</v>
      </c>
      <c r="G75" s="20">
        <v>45586</v>
      </c>
      <c r="H75" s="21" t="s">
        <v>283</v>
      </c>
      <c r="I75" s="22">
        <v>200.75</v>
      </c>
      <c r="J75" s="23">
        <v>45587</v>
      </c>
      <c r="K75" s="17" t="s">
        <v>20</v>
      </c>
      <c r="L75" s="22">
        <f>9.64+191.11</f>
        <v>200.75</v>
      </c>
      <c r="M75" s="21" t="s">
        <v>284</v>
      </c>
    </row>
    <row r="76" spans="1:13" s="24" customFormat="1" ht="126">
      <c r="A76" s="14" t="s">
        <v>15</v>
      </c>
      <c r="B76" s="15">
        <v>70</v>
      </c>
      <c r="C76" s="26">
        <v>4406195000125</v>
      </c>
      <c r="D76" s="17" t="s">
        <v>29</v>
      </c>
      <c r="E76" s="25" t="s">
        <v>285</v>
      </c>
      <c r="F76" s="19" t="s">
        <v>286</v>
      </c>
      <c r="G76" s="20">
        <v>45587</v>
      </c>
      <c r="H76" s="21" t="s">
        <v>287</v>
      </c>
      <c r="I76" s="22">
        <v>105.72</v>
      </c>
      <c r="J76" s="23">
        <v>45587</v>
      </c>
      <c r="K76" s="17" t="s">
        <v>20</v>
      </c>
      <c r="L76" s="22">
        <f>5.07+100.65</f>
        <v>105.72</v>
      </c>
      <c r="M76" s="21" t="s">
        <v>284</v>
      </c>
    </row>
    <row r="77" spans="1:13" s="24" customFormat="1" ht="126">
      <c r="A77" s="14" t="s">
        <v>15</v>
      </c>
      <c r="B77" s="15">
        <v>71</v>
      </c>
      <c r="C77" s="26">
        <v>4406195000125</v>
      </c>
      <c r="D77" s="17" t="s">
        <v>29</v>
      </c>
      <c r="E77" s="25" t="s">
        <v>288</v>
      </c>
      <c r="F77" s="19" t="s">
        <v>289</v>
      </c>
      <c r="G77" s="20">
        <v>45587</v>
      </c>
      <c r="H77" s="21" t="s">
        <v>290</v>
      </c>
      <c r="I77" s="22">
        <v>319.5</v>
      </c>
      <c r="J77" s="23">
        <v>45587</v>
      </c>
      <c r="K77" s="17" t="s">
        <v>20</v>
      </c>
      <c r="L77" s="22">
        <f>15.34+304.16</f>
        <v>319.5</v>
      </c>
      <c r="M77" s="21" t="s">
        <v>284</v>
      </c>
    </row>
    <row r="78" spans="1:13" s="24" customFormat="1" ht="126">
      <c r="A78" s="14" t="s">
        <v>15</v>
      </c>
      <c r="B78" s="15">
        <v>72</v>
      </c>
      <c r="C78" s="26">
        <v>4406195000125</v>
      </c>
      <c r="D78" s="17" t="s">
        <v>29</v>
      </c>
      <c r="E78" s="25" t="s">
        <v>291</v>
      </c>
      <c r="F78" s="19" t="s">
        <v>292</v>
      </c>
      <c r="G78" s="20">
        <v>45587</v>
      </c>
      <c r="H78" s="21" t="s">
        <v>293</v>
      </c>
      <c r="I78" s="22">
        <v>105.72</v>
      </c>
      <c r="J78" s="23">
        <v>45587</v>
      </c>
      <c r="K78" s="17" t="s">
        <v>20</v>
      </c>
      <c r="L78" s="22">
        <f>5.07+100.65</f>
        <v>105.72</v>
      </c>
      <c r="M78" s="21" t="s">
        <v>284</v>
      </c>
    </row>
    <row r="79" spans="1:13" s="24" customFormat="1" ht="126">
      <c r="A79" s="14" t="s">
        <v>15</v>
      </c>
      <c r="B79" s="15">
        <v>73</v>
      </c>
      <c r="C79" s="26">
        <v>4406195000125</v>
      </c>
      <c r="D79" s="17" t="s">
        <v>29</v>
      </c>
      <c r="E79" s="25" t="s">
        <v>294</v>
      </c>
      <c r="F79" s="19" t="s">
        <v>295</v>
      </c>
      <c r="G79" s="20">
        <v>45587</v>
      </c>
      <c r="H79" s="21" t="s">
        <v>296</v>
      </c>
      <c r="I79" s="22">
        <v>378.86</v>
      </c>
      <c r="J79" s="23">
        <v>45587</v>
      </c>
      <c r="K79" s="17" t="s">
        <v>20</v>
      </c>
      <c r="L79" s="22">
        <f>18.19+360.67</f>
        <v>378.86</v>
      </c>
      <c r="M79" s="21" t="s">
        <v>284</v>
      </c>
    </row>
    <row r="80" spans="1:13" s="24" customFormat="1" ht="75">
      <c r="A80" s="14" t="s">
        <v>15</v>
      </c>
      <c r="B80" s="15">
        <v>74</v>
      </c>
      <c r="C80" s="26">
        <v>21540360000156</v>
      </c>
      <c r="D80" s="17" t="s">
        <v>128</v>
      </c>
      <c r="E80" s="17" t="s">
        <v>297</v>
      </c>
      <c r="F80" s="19" t="s">
        <v>298</v>
      </c>
      <c r="G80" s="20">
        <v>45587</v>
      </c>
      <c r="H80" s="21" t="s">
        <v>299</v>
      </c>
      <c r="I80" s="22">
        <v>90</v>
      </c>
      <c r="J80" s="23">
        <v>45587</v>
      </c>
      <c r="K80" s="17" t="s">
        <v>20</v>
      </c>
      <c r="L80" s="22">
        <f>87.96+2.04</f>
        <v>90</v>
      </c>
      <c r="M80" s="21" t="s">
        <v>300</v>
      </c>
    </row>
    <row r="81" spans="1:13" s="24" customFormat="1" ht="78.75" customHeight="1">
      <c r="A81" s="14" t="s">
        <v>15</v>
      </c>
      <c r="B81" s="15">
        <v>75</v>
      </c>
      <c r="C81" s="26">
        <v>9199109000174</v>
      </c>
      <c r="D81" s="17" t="s">
        <v>301</v>
      </c>
      <c r="E81" s="17" t="s">
        <v>302</v>
      </c>
      <c r="F81" s="19" t="s">
        <v>303</v>
      </c>
      <c r="G81" s="20">
        <v>45587</v>
      </c>
      <c r="H81" s="21" t="s">
        <v>304</v>
      </c>
      <c r="I81" s="22">
        <v>24000</v>
      </c>
      <c r="J81" s="23">
        <v>45587</v>
      </c>
      <c r="K81" s="17" t="s">
        <v>20</v>
      </c>
      <c r="L81" s="22">
        <f>1200+22800</f>
        <v>24000</v>
      </c>
      <c r="M81" s="21" t="s">
        <v>305</v>
      </c>
    </row>
    <row r="82" spans="1:13" s="24" customFormat="1" ht="78" customHeight="1">
      <c r="A82" s="14" t="s">
        <v>15</v>
      </c>
      <c r="B82" s="15">
        <v>76</v>
      </c>
      <c r="C82" s="26">
        <v>11040644000120</v>
      </c>
      <c r="D82" s="17" t="s">
        <v>306</v>
      </c>
      <c r="E82" s="17" t="s">
        <v>307</v>
      </c>
      <c r="F82" s="19" t="s">
        <v>308</v>
      </c>
      <c r="G82" s="20">
        <v>45587</v>
      </c>
      <c r="H82" s="21" t="s">
        <v>309</v>
      </c>
      <c r="I82" s="22">
        <v>752</v>
      </c>
      <c r="J82" s="23">
        <v>45587</v>
      </c>
      <c r="K82" s="17" t="s">
        <v>20</v>
      </c>
      <c r="L82" s="22">
        <f>37.6+714.4</f>
        <v>752</v>
      </c>
      <c r="M82" s="21" t="s">
        <v>310</v>
      </c>
    </row>
    <row r="83" spans="1:13" s="24" customFormat="1" ht="141.75">
      <c r="A83" s="14" t="s">
        <v>15</v>
      </c>
      <c r="B83" s="15">
        <v>77</v>
      </c>
      <c r="C83" s="26">
        <v>2593165000140</v>
      </c>
      <c r="D83" s="17" t="s">
        <v>311</v>
      </c>
      <c r="E83" s="25" t="s">
        <v>312</v>
      </c>
      <c r="F83" s="19" t="s">
        <v>313</v>
      </c>
      <c r="G83" s="20">
        <v>45595</v>
      </c>
      <c r="H83" s="21" t="s">
        <v>314</v>
      </c>
      <c r="I83" s="22">
        <v>37117.24</v>
      </c>
      <c r="J83" s="23">
        <v>45596</v>
      </c>
      <c r="K83" s="17" t="s">
        <v>20</v>
      </c>
      <c r="L83" s="22">
        <f>1781.62+35335.62</f>
        <v>37117.240000000005</v>
      </c>
      <c r="M83" s="21" t="s">
        <v>315</v>
      </c>
    </row>
    <row r="84" spans="1:13" s="24" customFormat="1" ht="141.75">
      <c r="A84" s="14" t="s">
        <v>15</v>
      </c>
      <c r="B84" s="15">
        <v>78</v>
      </c>
      <c r="C84" s="26">
        <v>604122000197</v>
      </c>
      <c r="D84" s="17" t="s">
        <v>316</v>
      </c>
      <c r="E84" s="25" t="s">
        <v>317</v>
      </c>
      <c r="F84" s="19" t="s">
        <v>318</v>
      </c>
      <c r="G84" s="20">
        <v>45595</v>
      </c>
      <c r="H84" s="21" t="s">
        <v>319</v>
      </c>
      <c r="I84" s="22">
        <v>371186.29</v>
      </c>
      <c r="J84" s="23">
        <v>45596</v>
      </c>
      <c r="K84" s="17" t="s">
        <v>20</v>
      </c>
      <c r="L84" s="22">
        <v>371186.29</v>
      </c>
      <c r="M84" s="21" t="s">
        <v>320</v>
      </c>
    </row>
    <row r="85" spans="1:13" s="24" customFormat="1" ht="94.5">
      <c r="A85" s="14" t="s">
        <v>15</v>
      </c>
      <c r="B85" s="15">
        <v>79</v>
      </c>
      <c r="C85" s="26">
        <v>84544469000181</v>
      </c>
      <c r="D85" s="17" t="s">
        <v>321</v>
      </c>
      <c r="E85" s="25" t="s">
        <v>322</v>
      </c>
      <c r="F85" s="19" t="s">
        <v>323</v>
      </c>
      <c r="G85" s="20">
        <v>45595</v>
      </c>
      <c r="H85" s="21" t="s">
        <v>324</v>
      </c>
      <c r="I85" s="22">
        <v>2196.3200000000002</v>
      </c>
      <c r="J85" s="23">
        <v>45596</v>
      </c>
      <c r="K85" s="17" t="s">
        <v>20</v>
      </c>
      <c r="L85" s="22">
        <f>109.82+2086.5</f>
        <v>2196.3200000000002</v>
      </c>
      <c r="M85" s="21" t="s">
        <v>325</v>
      </c>
    </row>
    <row r="86" spans="1:13" s="24" customFormat="1" ht="94.5">
      <c r="A86" s="14" t="s">
        <v>15</v>
      </c>
      <c r="B86" s="15">
        <v>80</v>
      </c>
      <c r="C86" s="26">
        <v>84544469000181</v>
      </c>
      <c r="D86" s="17" t="s">
        <v>326</v>
      </c>
      <c r="E86" s="25" t="s">
        <v>327</v>
      </c>
      <c r="F86" s="19" t="s">
        <v>328</v>
      </c>
      <c r="G86" s="20">
        <v>45595</v>
      </c>
      <c r="H86" s="21" t="s">
        <v>329</v>
      </c>
      <c r="I86" s="22">
        <v>2196.3200000000002</v>
      </c>
      <c r="J86" s="23">
        <v>45596</v>
      </c>
      <c r="K86" s="17" t="s">
        <v>20</v>
      </c>
      <c r="L86" s="22">
        <f>109.82+2086.5</f>
        <v>2196.3200000000002</v>
      </c>
      <c r="M86" s="21" t="s">
        <v>330</v>
      </c>
    </row>
    <row r="87" spans="1:13" s="24" customFormat="1" ht="126">
      <c r="A87" s="14" t="s">
        <v>15</v>
      </c>
      <c r="B87" s="15">
        <v>81</v>
      </c>
      <c r="C87" s="26">
        <v>84544469000181</v>
      </c>
      <c r="D87" s="17" t="s">
        <v>196</v>
      </c>
      <c r="E87" s="25" t="s">
        <v>331</v>
      </c>
      <c r="F87" s="19" t="s">
        <v>332</v>
      </c>
      <c r="G87" s="20">
        <v>45595</v>
      </c>
      <c r="H87" s="21" t="s">
        <v>333</v>
      </c>
      <c r="I87" s="22">
        <v>3795.9</v>
      </c>
      <c r="J87" s="23">
        <v>45596</v>
      </c>
      <c r="K87" s="17" t="s">
        <v>20</v>
      </c>
      <c r="L87" s="22">
        <f>189.8+3606.1</f>
        <v>3795.9</v>
      </c>
      <c r="M87" s="21" t="s">
        <v>334</v>
      </c>
    </row>
    <row r="88" spans="1:13" s="24" customFormat="1" ht="126">
      <c r="A88" s="14" t="s">
        <v>15</v>
      </c>
      <c r="B88" s="15">
        <v>82</v>
      </c>
      <c r="C88" s="26">
        <v>5610079000196</v>
      </c>
      <c r="D88" s="17" t="s">
        <v>335</v>
      </c>
      <c r="E88" s="25" t="s">
        <v>336</v>
      </c>
      <c r="F88" s="19" t="s">
        <v>337</v>
      </c>
      <c r="G88" s="20">
        <v>45595</v>
      </c>
      <c r="H88" s="21" t="s">
        <v>338</v>
      </c>
      <c r="I88" s="22">
        <v>186.23</v>
      </c>
      <c r="J88" s="23">
        <v>45596</v>
      </c>
      <c r="K88" s="17" t="s">
        <v>20</v>
      </c>
      <c r="L88" s="22">
        <v>186.23</v>
      </c>
      <c r="M88" s="21" t="s">
        <v>339</v>
      </c>
    </row>
    <row r="89" spans="1:13" s="24" customFormat="1" ht="126">
      <c r="A89" s="14" t="s">
        <v>15</v>
      </c>
      <c r="B89" s="15">
        <v>83</v>
      </c>
      <c r="C89" s="26">
        <v>4407920000180</v>
      </c>
      <c r="D89" s="17" t="s">
        <v>22</v>
      </c>
      <c r="E89" s="25" t="s">
        <v>340</v>
      </c>
      <c r="F89" s="19" t="s">
        <v>341</v>
      </c>
      <c r="G89" s="20">
        <v>45595</v>
      </c>
      <c r="H89" s="21" t="s">
        <v>342</v>
      </c>
      <c r="I89" s="22">
        <v>24405.26</v>
      </c>
      <c r="J89" s="23">
        <v>45596</v>
      </c>
      <c r="K89" s="17" t="s">
        <v>20</v>
      </c>
      <c r="L89" s="22">
        <f>1220.26+23185</f>
        <v>24405.26</v>
      </c>
      <c r="M89" s="21" t="s">
        <v>343</v>
      </c>
    </row>
    <row r="90" spans="1:13" s="24" customFormat="1" ht="157.5">
      <c r="A90" s="14" t="s">
        <v>15</v>
      </c>
      <c r="B90" s="15">
        <v>84</v>
      </c>
      <c r="C90" s="26">
        <v>3264927000127</v>
      </c>
      <c r="D90" s="17" t="s">
        <v>344</v>
      </c>
      <c r="E90" s="25" t="s">
        <v>345</v>
      </c>
      <c r="F90" s="19" t="s">
        <v>346</v>
      </c>
      <c r="G90" s="20">
        <v>45595</v>
      </c>
      <c r="H90" s="21" t="s">
        <v>347</v>
      </c>
      <c r="I90" s="22">
        <v>10781.44</v>
      </c>
      <c r="J90" s="23">
        <v>45596</v>
      </c>
      <c r="K90" s="17" t="s">
        <v>20</v>
      </c>
      <c r="L90" s="22">
        <f>517.5+10263.94</f>
        <v>10781.44</v>
      </c>
      <c r="M90" s="21" t="s">
        <v>348</v>
      </c>
    </row>
    <row r="91" spans="1:13" ht="15" customHeight="1">
      <c r="A91" s="31" t="s">
        <v>349</v>
      </c>
      <c r="B91" s="31"/>
      <c r="C91" s="31"/>
      <c r="D91" s="5"/>
      <c r="K91" s="32"/>
    </row>
    <row r="92" spans="1:13" ht="15" customHeight="1">
      <c r="A92" s="33" t="str">
        <f>[1]Bens!A26</f>
        <v>Data da última atualização:06/11/2024</v>
      </c>
      <c r="B92" s="34"/>
      <c r="C92" s="5"/>
      <c r="D92" s="1"/>
    </row>
    <row r="93" spans="1:13" ht="15" customHeight="1">
      <c r="A93" s="35" t="s">
        <v>350</v>
      </c>
      <c r="B93" s="35"/>
      <c r="C93" s="35"/>
      <c r="D93" s="35"/>
    </row>
    <row r="94" spans="1:13" ht="15" customHeight="1">
      <c r="A94" s="35" t="s">
        <v>351</v>
      </c>
      <c r="B94" s="35"/>
      <c r="C94" s="35"/>
      <c r="D94" s="35"/>
    </row>
    <row r="95" spans="1:13" ht="15" customHeight="1">
      <c r="A95" s="36" t="s">
        <v>352</v>
      </c>
      <c r="B95" s="36"/>
      <c r="C95" s="36"/>
      <c r="D95" s="1"/>
    </row>
    <row r="96" spans="1:1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5">
    <mergeCell ref="A2:M2"/>
    <mergeCell ref="A3:E3"/>
    <mergeCell ref="A5:L5"/>
    <mergeCell ref="A93:D93"/>
    <mergeCell ref="A94:D94"/>
  </mergeCells>
  <conditionalFormatting sqref="C28:C31 C48:C50 C66:C70 C25 C44 C63 C39 C57:C58 C9:C16 C33:C36 C53 C55 C72:C90">
    <cfRule type="cellIs" dxfId="31" priority="31" operator="between">
      <formula>111111111</formula>
      <formula>99999999999</formula>
    </cfRule>
    <cfRule type="cellIs" dxfId="30" priority="32" operator="between">
      <formula>111111111111</formula>
      <formula>99999999999999</formula>
    </cfRule>
  </conditionalFormatting>
  <conditionalFormatting sqref="C37 C56">
    <cfRule type="cellIs" dxfId="29" priority="29" operator="between">
      <formula>111111111</formula>
      <formula>99999999999</formula>
    </cfRule>
    <cfRule type="cellIs" dxfId="28" priority="30" operator="between">
      <formula>111111111111</formula>
      <formula>99999999999999</formula>
    </cfRule>
  </conditionalFormatting>
  <conditionalFormatting sqref="C7 C26 C45 C64 C23 C61">
    <cfRule type="cellIs" dxfId="27" priority="27" operator="between">
      <formula>111111111</formula>
      <formula>99999999999</formula>
    </cfRule>
    <cfRule type="cellIs" dxfId="26" priority="28" operator="between">
      <formula>111111111111</formula>
      <formula>99999999999999</formula>
    </cfRule>
  </conditionalFormatting>
  <conditionalFormatting sqref="C8 C27 C46 C65 C24 C43 C62">
    <cfRule type="cellIs" dxfId="25" priority="25" operator="between">
      <formula>111111111</formula>
      <formula>99999999999</formula>
    </cfRule>
    <cfRule type="cellIs" dxfId="24" priority="26" operator="between">
      <formula>111111111111</formula>
      <formula>99999999999999</formula>
    </cfRule>
  </conditionalFormatting>
  <conditionalFormatting sqref="C22 C59:C60">
    <cfRule type="cellIs" dxfId="23" priority="23" operator="between">
      <formula>111111111</formula>
      <formula>99999999999</formula>
    </cfRule>
    <cfRule type="cellIs" dxfId="22" priority="24" operator="between">
      <formula>111111111111</formula>
      <formula>99999999999999</formula>
    </cfRule>
  </conditionalFormatting>
  <conditionalFormatting sqref="C17:C21">
    <cfRule type="cellIs" dxfId="21" priority="21" operator="between">
      <formula>111111111</formula>
      <formula>99999999999</formula>
    </cfRule>
    <cfRule type="cellIs" dxfId="20" priority="22" operator="between">
      <formula>111111111111</formula>
      <formula>99999999999999</formula>
    </cfRule>
  </conditionalFormatting>
  <conditionalFormatting sqref="C32">
    <cfRule type="cellIs" dxfId="19" priority="19" operator="between">
      <formula>111111111</formula>
      <formula>99999999999</formula>
    </cfRule>
    <cfRule type="cellIs" dxfId="18" priority="20" operator="between">
      <formula>111111111111</formula>
      <formula>99999999999999</formula>
    </cfRule>
  </conditionalFormatting>
  <conditionalFormatting sqref="C38">
    <cfRule type="cellIs" dxfId="17" priority="17" operator="between">
      <formula>111111111</formula>
      <formula>99999999999</formula>
    </cfRule>
    <cfRule type="cellIs" dxfId="16" priority="18" operator="between">
      <formula>111111111111</formula>
      <formula>99999999999999</formula>
    </cfRule>
  </conditionalFormatting>
  <conditionalFormatting sqref="C40">
    <cfRule type="cellIs" dxfId="15" priority="15" operator="between">
      <formula>111111111</formula>
      <formula>99999999999</formula>
    </cfRule>
    <cfRule type="cellIs" dxfId="14" priority="16" operator="between">
      <formula>111111111111</formula>
      <formula>99999999999999</formula>
    </cfRule>
  </conditionalFormatting>
  <conditionalFormatting sqref="C41">
    <cfRule type="cellIs" dxfId="13" priority="13" operator="between">
      <formula>111111111</formula>
      <formula>99999999999</formula>
    </cfRule>
    <cfRule type="cellIs" dxfId="12" priority="14" operator="between">
      <formula>111111111111</formula>
      <formula>99999999999999</formula>
    </cfRule>
  </conditionalFormatting>
  <conditionalFormatting sqref="C42">
    <cfRule type="cellIs" dxfId="11" priority="11" operator="between">
      <formula>111111111</formula>
      <formula>99999999999</formula>
    </cfRule>
    <cfRule type="cellIs" dxfId="10" priority="12" operator="between">
      <formula>111111111111</formula>
      <formula>99999999999999</formula>
    </cfRule>
  </conditionalFormatting>
  <conditionalFormatting sqref="C47">
    <cfRule type="cellIs" dxfId="9" priority="9" operator="between">
      <formula>111111111</formula>
      <formula>99999999999</formula>
    </cfRule>
    <cfRule type="cellIs" dxfId="8" priority="10" operator="between">
      <formula>111111111111</formula>
      <formula>99999999999999</formula>
    </cfRule>
  </conditionalFormatting>
  <conditionalFormatting sqref="C51">
    <cfRule type="cellIs" dxfId="7" priority="7" operator="between">
      <formula>111111111</formula>
      <formula>99999999999</formula>
    </cfRule>
    <cfRule type="cellIs" dxfId="6" priority="8" operator="between">
      <formula>111111111111</formula>
      <formula>99999999999999</formula>
    </cfRule>
  </conditionalFormatting>
  <conditionalFormatting sqref="C52">
    <cfRule type="cellIs" dxfId="5" priority="5" operator="between">
      <formula>111111111</formula>
      <formula>99999999999</formula>
    </cfRule>
    <cfRule type="cellIs" dxfId="4" priority="6" operator="between">
      <formula>111111111111</formula>
      <formula>99999999999999</formula>
    </cfRule>
  </conditionalFormatting>
  <conditionalFormatting sqref="C54">
    <cfRule type="cellIs" dxfId="3" priority="3" operator="between">
      <formula>111111111</formula>
      <formula>99999999999</formula>
    </cfRule>
    <cfRule type="cellIs" dxfId="2" priority="4" operator="between">
      <formula>111111111111</formula>
      <formula>99999999999999</formula>
    </cfRule>
  </conditionalFormatting>
  <conditionalFormatting sqref="C71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  <hyperlink ref="F63" r:id="rId56"/>
    <hyperlink ref="F64" r:id="rId57"/>
    <hyperlink ref="F65" r:id="rId58"/>
    <hyperlink ref="F66" r:id="rId59"/>
    <hyperlink ref="F67" r:id="rId60"/>
    <hyperlink ref="F68" r:id="rId61"/>
    <hyperlink ref="F69" r:id="rId62"/>
    <hyperlink ref="F70" r:id="rId63"/>
    <hyperlink ref="F71" r:id="rId64"/>
    <hyperlink ref="F72" r:id="rId65"/>
    <hyperlink ref="F73" r:id="rId66"/>
    <hyperlink ref="F74" r:id="rId67"/>
    <hyperlink ref="F75" r:id="rId68"/>
    <hyperlink ref="F76" r:id="rId69"/>
    <hyperlink ref="F77" r:id="rId70"/>
    <hyperlink ref="F78" r:id="rId71"/>
    <hyperlink ref="F79" r:id="rId72"/>
    <hyperlink ref="F80" r:id="rId73"/>
    <hyperlink ref="F81" r:id="rId74"/>
    <hyperlink ref="F82" r:id="rId75"/>
    <hyperlink ref="F83" r:id="rId76"/>
    <hyperlink ref="F84" r:id="rId77"/>
    <hyperlink ref="F85" r:id="rId78"/>
    <hyperlink ref="F86" r:id="rId79"/>
    <hyperlink ref="F87" r:id="rId80"/>
    <hyperlink ref="F88" r:id="rId81"/>
    <hyperlink ref="F89" r:id="rId82"/>
    <hyperlink ref="F90" r:id="rId83"/>
    <hyperlink ref="E7" r:id="rId84"/>
    <hyperlink ref="E8" r:id="rId85" display="https://www.mpam.mp.br/images/6%C2%BA_TA_ao_CT_003-2019_-_MP-PGJ_7fb86.pdf"/>
    <hyperlink ref="E9" r:id="rId86"/>
    <hyperlink ref="E10" r:id="rId87"/>
    <hyperlink ref="E11" r:id="rId88"/>
    <hyperlink ref="E12" r:id="rId89" display="https://www.mpam.mp.br/images/CT_35-2022_-_MP-PGJ_2d7a4.pdf"/>
    <hyperlink ref="E22" r:id="rId90" display="https://www.mpam.mp.br/images/3%C2%BA_TA_ao_CT_012-2021_-_MP-PGJ_f3585.pdf"/>
    <hyperlink ref="E23" r:id="rId91"/>
    <hyperlink ref="E24" r:id="rId92"/>
    <hyperlink ref="E25" r:id="rId93"/>
    <hyperlink ref="E26" r:id="rId94"/>
    <hyperlink ref="E27" r:id="rId95"/>
    <hyperlink ref="E28" r:id="rId96"/>
    <hyperlink ref="E29" r:id="rId97"/>
    <hyperlink ref="E30" r:id="rId98"/>
    <hyperlink ref="E31" r:id="rId99"/>
    <hyperlink ref="E32" r:id="rId100"/>
    <hyperlink ref="E33" r:id="rId101"/>
    <hyperlink ref="E34" r:id="rId102" display="https://www.mpam.mp.br/images/Contratos/2023/Contrato/CT_04-2023_-_MP-PGJ.pdf_ee471.pdf"/>
    <hyperlink ref="E35" r:id="rId103"/>
    <hyperlink ref="E37" r:id="rId104"/>
    <hyperlink ref="E38" r:id="rId105"/>
    <hyperlink ref="E39" r:id="rId106"/>
    <hyperlink ref="E40" r:id="rId107"/>
    <hyperlink ref="E41" r:id="rId108"/>
    <hyperlink ref="E42" r:id="rId109"/>
    <hyperlink ref="E46" r:id="rId110"/>
    <hyperlink ref="E47" r:id="rId111"/>
    <hyperlink ref="E48" r:id="rId112"/>
    <hyperlink ref="E50" r:id="rId113"/>
    <hyperlink ref="E51" r:id="rId114"/>
    <hyperlink ref="E52" r:id="rId115"/>
    <hyperlink ref="E53" r:id="rId116"/>
    <hyperlink ref="E54" r:id="rId117"/>
    <hyperlink ref="E44" r:id="rId118"/>
    <hyperlink ref="E45" r:id="rId119"/>
    <hyperlink ref="E49" r:id="rId120" display="https://www.mpam.mp.br/images/CT_n%C2%BA_33-MP-PGJ_94190.pdf"/>
    <hyperlink ref="E43" r:id="rId121" display="https://www.mpam.mp.br/images/1%C2%BA_TA_ao_CT_016-2023_-_MP-PGJ_6e682.pdf"/>
    <hyperlink ref="E55" r:id="rId122" display="https://www.mpam.mp.br/images/CT_21-2023_-_MP-PGJ_4dc3f.pdf"/>
    <hyperlink ref="E56" r:id="rId123"/>
    <hyperlink ref="E57" r:id="rId124"/>
    <hyperlink ref="E59" r:id="rId125"/>
    <hyperlink ref="E61" r:id="rId126"/>
    <hyperlink ref="E60" r:id="rId127"/>
    <hyperlink ref="E62" r:id="rId128"/>
    <hyperlink ref="E63" r:id="rId129"/>
    <hyperlink ref="E64" r:id="rId130" display="https://www.mpam.mp.br/images/3%C2%BA_TA_ao_CC_003-2020_-_MP-PGJ_03dbd.pdf"/>
    <hyperlink ref="E65" r:id="rId131"/>
    <hyperlink ref="E66" r:id="rId132"/>
    <hyperlink ref="E67" r:id="rId133"/>
    <hyperlink ref="E68" r:id="rId134"/>
    <hyperlink ref="E69" r:id="rId135"/>
    <hyperlink ref="E70" r:id="rId136" display="https://www.mpam.mp.br/images/CT_n_019-2021-MP-PGJ_60243.pdf"/>
    <hyperlink ref="E71" r:id="rId137" display="https://www.mpam.mp.br/images/CT_n_019-2021-MP-PGJ_60243.pdf"/>
    <hyperlink ref="E72" r:id="rId138"/>
    <hyperlink ref="E73" r:id="rId139"/>
    <hyperlink ref="E74" r:id="rId140"/>
    <hyperlink ref="E75" r:id="rId141"/>
    <hyperlink ref="E76" r:id="rId142"/>
    <hyperlink ref="E77" r:id="rId143"/>
    <hyperlink ref="E78" r:id="rId144"/>
    <hyperlink ref="E79" r:id="rId145"/>
    <hyperlink ref="E83" r:id="rId146"/>
    <hyperlink ref="E84" r:id="rId147"/>
    <hyperlink ref="E85" r:id="rId148"/>
    <hyperlink ref="E86" r:id="rId149"/>
    <hyperlink ref="E87" r:id="rId150"/>
    <hyperlink ref="E88" r:id="rId151"/>
    <hyperlink ref="E89" r:id="rId152"/>
    <hyperlink ref="E90" r:id="rId153"/>
  </hyperlinks>
  <pageMargins left="0.511811024" right="0.511811024" top="0.78740157499999996" bottom="0.78740157499999996" header="0.31496062000000002" footer="0.31496062000000002"/>
  <pageSetup scale="36" orientation="portrait" r:id="rId154"/>
  <drawing r:id="rId15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8534A7A0B96B4C83348FD15B6D0298" ma:contentTypeVersion="14" ma:contentTypeDescription="Crie um novo documento." ma:contentTypeScope="" ma:versionID="0b78b3a58f8f142d6dfbe79b6e8f0d3c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3299662619c46e63515e35de349219e5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774E2B86-6A3E-4745-966B-9D2FBD431571}"/>
</file>

<file path=customXml/itemProps2.xml><?xml version="1.0" encoding="utf-8"?>
<ds:datastoreItem xmlns:ds="http://schemas.openxmlformats.org/officeDocument/2006/customXml" ds:itemID="{6ABEA0AC-76A5-4E00-BF3B-67A1C4DA4B01}"/>
</file>

<file path=customXml/itemProps3.xml><?xml version="1.0" encoding="utf-8"?>
<ds:datastoreItem xmlns:ds="http://schemas.openxmlformats.org/officeDocument/2006/customXml" ds:itemID="{6C42BF11-F413-41ED-BA2B-FACEFADA4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Serviços</vt:lpstr>
      <vt:lpstr>Serviços!Area_de_impressao</vt:lpstr>
    </vt:vector>
  </TitlesOfParts>
  <Company>PGJ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2024-11-06T15:55:58Z</dcterms:created>
  <dcterms:modified xsi:type="dcterms:W3CDTF">2024-11-06T15:56:17Z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