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4/TRANSPARÊNCIA/6 -  ORDEM CRONOLÓGICA DE PAGAMENTO/11.Novembro/"/>
    </mc:Choice>
  </mc:AlternateContent>
  <xr:revisionPtr revIDLastSave="0" documentId="8_{C2D6958C-0059-4B12-8B91-152EDA7E0EEF}" xr6:coauthVersionLast="47" xr6:coauthVersionMax="47" xr10:uidLastSave="{00000000-0000-0000-0000-000000000000}"/>
  <bookViews>
    <workbookView xWindow="-120" yWindow="-120" windowWidth="29040" windowHeight="15720" xr2:uid="{420F8352-CD18-4C4B-954B-2A0C4F14A55A}"/>
  </bookViews>
  <sheets>
    <sheet name="Serviços" sheetId="1" r:id="rId1"/>
  </sheets>
  <externalReferences>
    <externalReference r:id="rId2"/>
  </externalReferences>
  <definedNames>
    <definedName name="_xlnm._FilterDatabase" localSheetId="0" hidden="1">Serviços!$D$1:$D$177</definedName>
    <definedName name="_xlnm.Print_Area" localSheetId="0">Serviços!$A$1:$M$86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2" i="1" l="1"/>
  <c r="L80" i="1"/>
  <c r="L78" i="1"/>
  <c r="L76" i="1"/>
  <c r="L74" i="1"/>
  <c r="L73" i="1"/>
  <c r="L72" i="1"/>
  <c r="L70" i="1"/>
  <c r="L69" i="1"/>
  <c r="L65" i="1"/>
  <c r="L63" i="1"/>
  <c r="L62" i="1"/>
  <c r="L61" i="1"/>
  <c r="L60" i="1"/>
  <c r="L59" i="1"/>
  <c r="L58" i="1"/>
  <c r="L57" i="1"/>
  <c r="L55" i="1"/>
  <c r="L53" i="1"/>
  <c r="L52" i="1"/>
  <c r="L51" i="1"/>
  <c r="L50" i="1"/>
  <c r="L49" i="1"/>
  <c r="L48" i="1"/>
  <c r="L47" i="1"/>
  <c r="L46" i="1"/>
  <c r="L45" i="1"/>
  <c r="L44" i="1"/>
  <c r="L43" i="1"/>
  <c r="L41" i="1"/>
  <c r="L38" i="1"/>
  <c r="L37" i="1"/>
  <c r="L36" i="1"/>
  <c r="L34" i="1"/>
  <c r="L32" i="1"/>
  <c r="L30" i="1"/>
  <c r="L29" i="1"/>
  <c r="L26" i="1"/>
  <c r="L25" i="1"/>
  <c r="L23" i="1"/>
  <c r="L19" i="1"/>
  <c r="L16" i="1"/>
  <c r="L14" i="1"/>
  <c r="L12" i="1"/>
  <c r="L11" i="1"/>
  <c r="L10" i="1"/>
  <c r="L9" i="1"/>
  <c r="L8" i="1"/>
  <c r="L7" i="1"/>
  <c r="A2" i="1"/>
</calcChain>
</file>

<file path=xl/sharedStrings.xml><?xml version="1.0" encoding="utf-8"?>
<sst xmlns="http://schemas.openxmlformats.org/spreadsheetml/2006/main" count="538" uniqueCount="343">
  <si>
    <t>ORDEM CRONOLÓGICA DE PAGAMENTOS – PGJ/AM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</si>
  <si>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</si>
  <si>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</si>
  <si>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</si>
  <si>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</si>
  <si>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</si>
  <si>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</si>
  <si>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</si>
  <si>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</si>
  <si>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</si>
  <si>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</si>
  <si>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</si>
  <si>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</si>
  <si>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</si>
  <si>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</si>
  <si>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Novembro</t>
  </si>
  <si>
    <t>MBM SEGURADORA S.A.</t>
  </si>
  <si>
    <t>Liquidação da NE nº 2024NE0001228 Prestação de seguro coletivo contra acidentes pessoais para Estagiários da PGJ/MPAM (CA 007/2024 - MP/PGJ) ref. ao período de 10/09/24 a 09/10/24, Fatura n° 0004/24,  conf. Apólice Nº 56635 e SEI 2024.024697.</t>
  </si>
  <si>
    <t>Fatura nº0004/2024</t>
  </si>
  <si>
    <t>3765/2024</t>
  </si>
  <si>
    <t>-</t>
  </si>
  <si>
    <t>2024.024697</t>
  </si>
  <si>
    <t>EDITORA REVISTA DOS TRIBUNAIS LTDA</t>
  </si>
  <si>
    <t>Liquidação da NE nº 2024NE0000017 - Prestação de serviço de assinatura para acesso aos produtos online BIBLIOTECA DIGITAL PROVIEW e RT Online clássico (CA N° 026/2022-MP/PGJ) conforme NFS-e N.º 605376 e documentos no PI-SEI 2024.024056.</t>
  </si>
  <si>
    <t>605376/2024</t>
  </si>
  <si>
    <t>3767/2024</t>
  </si>
  <si>
    <t>2024.024056</t>
  </si>
  <si>
    <t>Liquidação da NE nº 2024NE0000017 - Prestação de serviço de assinatura para acesso aos produtos online BIBLIOTECA DIGITAL PROVIEW e RT Online clássico (CA N° 026/2022-MP/PGJ) conforme NFS-e N.º 606220 e documentos no PI-SEI 2024.024056.</t>
  </si>
  <si>
    <t>606220/2024</t>
  </si>
  <si>
    <t>3768/2024</t>
  </si>
  <si>
    <t>Liquidação da NE nº 2024NE0000017 - Prestação de serviço de assinatura para acesso aos produtos online BIBLIOTECA DIGITAL PROVIEW e RT Online clássico (CA N° 026/2022-MP/PGJ) conforme NFS-e N.º 606209 e documentos no PI-SEI 2024.024056.</t>
  </si>
  <si>
    <t>606209/2024</t>
  </si>
  <si>
    <t>3769/2024</t>
  </si>
  <si>
    <t>Liquidação da NE nº 2024NE0000017 - Prestação de serviço de assinatura para acesso aos produtos online BIBLIOTECA DIGITAL PROVIEW e RT Online clássico (CA N° 026/2022-MP/PGJ) conforme NFS-e N.º 605415 e documentos no PI-SEI 2024.024056.</t>
  </si>
  <si>
    <t>605415/2024</t>
  </si>
  <si>
    <t>3770/2024</t>
  </si>
  <si>
    <t>BRASOFTWARE INFORMATICA LTDA</t>
  </si>
  <si>
    <t>Liquidação da NE nº 2024NE0001990 - Aquisição de licença de uso, software OFFICE 365 (CA n° 030/2024 - MP/PGJ), conforme NF-e n° 655373 e demais documentos no PI-SEI 2024.021329.</t>
  </si>
  <si>
    <t>655373/2024</t>
  </si>
  <si>
    <t>3771/2024</t>
  </si>
  <si>
    <t>2024.021329</t>
  </si>
  <si>
    <t>QUALY NUTRI SERVICOS DE ALIMENTACAO LTDA</t>
  </si>
  <si>
    <t>Prestação de serviço referente a aquisição de serviços de Buffet, conforme NF-e n° 696 e demais documentos no PI-SEI 2024.025167.</t>
  </si>
  <si>
    <t>696/2024</t>
  </si>
  <si>
    <t>3777/2024</t>
  </si>
  <si>
    <t>2024.025167</t>
  </si>
  <si>
    <t>AMAZONAS ENERGIA S/A</t>
  </si>
  <si>
    <t>Liquidação da NE nº 2024NE0000067 - Ref fornecimento de energia elétrica dos Prédios Sede, Anexo Administrativo e Unidade da Belo Horizonte (C.A. N° 004/2024 - MP/PGJ) ref. a OUT/2024, conf. Fatura N° 869937092024 e ddocumentos do PI-SEI 2024.023188.</t>
  </si>
  <si>
    <t>Fatura N° 869937092024</t>
  </si>
  <si>
    <t>3788/2024</t>
  </si>
  <si>
    <t>Pagamento referente a uma concessionária de Energia segue ordem de pagamento.</t>
  </si>
  <si>
    <t>2024.023188</t>
  </si>
  <si>
    <t>PREVILEMOS LTDA - ADMINISTRADORA E CORRETORA DE SEGUROS</t>
  </si>
  <si>
    <t>Liquidação da NE nº 2023NE0001828 - Prestação de seguro coletivo contra acidentes pessoais (CA 007/2023-MP/PGJ) referente ao período de 01/10/2024 a 01/11/2024 conforme Apólice Nº 9.186.124 e demais documentos no PI-SEI 2024.025397.</t>
  </si>
  <si>
    <t>FATURA nº 11/2024</t>
  </si>
  <si>
    <t>3791/2024</t>
  </si>
  <si>
    <t>2024.025397</t>
  </si>
  <si>
    <t>Liquidação da NE nº 2024NE0001990- Ref. aquisição de licença de uso do software OFFICE 365, ref. a Outubro/2024, conf. NF-e n° 655396 e documentos no SEI 2024.023873.</t>
  </si>
  <si>
    <t>655396/2024</t>
  </si>
  <si>
    <t>3793/2024</t>
  </si>
  <si>
    <t>2024.023873</t>
  </si>
  <si>
    <t>FUNDO DE MODERNIZACAO E REAPARELHAMENTO DO PODER JUDICIARIO ESTADUAL - FUNJEAM</t>
  </si>
  <si>
    <t>Liquidação da NE nº 2024NE0000092 - Cessão onerosa de uso de bem imóvel n° 001/2021-TJ, referente a Setembro/2024, conforme documentos no SEI 2024.025079.</t>
  </si>
  <si>
    <t>MEMORANDO nº205/2024</t>
  </si>
  <si>
    <t>3794/2024</t>
  </si>
  <si>
    <t>2024.025079</t>
  </si>
  <si>
    <t>Liquidação da NE nº 2024NE0000092 - Cessão onerosa de uso de bem imóvel n° 001/2021-TJ, referente a Outubro/2024, conforme documentos no SEI 2024.025080.</t>
  </si>
  <si>
    <t>MEMORANDO nº206/2024</t>
  </si>
  <si>
    <t>3795/2024</t>
  </si>
  <si>
    <t>2024.025080</t>
  </si>
  <si>
    <t>G REFRIGERAÇAO COM E SERV DE REFRIGERAÇAO LTDA  ME</t>
  </si>
  <si>
    <t>Liquidação da NE nº 2024NE0000019 - Ref. prestação de serviços de manutenção preventiva e corretiva nos sistemas de refrigeração da PGJ/AM, ref. a Outubro/2024 (1.º T.A. ao Contrato Administrativo n.º 025/2022-MP/PGJ), conf. NFS-e n° 3168 e documentos no SEI 2024.025298.</t>
  </si>
  <si>
    <t>3168/2024</t>
  </si>
  <si>
    <t>3796/2024</t>
  </si>
  <si>
    <t>2024.025298</t>
  </si>
  <si>
    <t>Liquidação da NE nº 2024NE0001227- Ref. prestação de serviços de manutenção preventiva e corretiva nos sistemas de refrigeração da PGJ/AM (2º Termo Aditivo ao Contrato Administrativo n.º 025/2022 ? MP/PGJ), ref. a Outubro/2024, conf. NFS-e n° 3168 e documentos no SEI 2024.025298.</t>
  </si>
  <si>
    <t>37397/2024</t>
  </si>
  <si>
    <t>3798/2024</t>
  </si>
  <si>
    <t>2KS AGENCIA DIGITAL PUBLICIDADE LTDA</t>
  </si>
  <si>
    <t>Liquidação da NE nº 2024NE0001339- Ref. prestação de serviços de clipping digital e mailing (CA 019/2024 - MP/PGJ) ref. ao período de 26/09/2024 a 26/10/2024, conf. NF-e n° 457 e documentos no SEI 2024.025005.</t>
  </si>
  <si>
    <t>457/2024</t>
  </si>
  <si>
    <t>3817/2024</t>
  </si>
  <si>
    <t>2024.025005</t>
  </si>
  <si>
    <t xml:space="preserve">BMJ COMERCIAL E SERVICOS LTDA                     </t>
  </si>
  <si>
    <t>Liquidação da NE nº 2024NE0001480- Ref. prestação de serviço de manutenção corretiva do grupo gerador (CA n° 021/2023 - MP/PGJ), ref. a AGO/2024, conf. NFS-e n° 496 e documentos no SEI 2024.021151.</t>
  </si>
  <si>
    <t>496/2024</t>
  </si>
  <si>
    <t>3818/2024</t>
  </si>
  <si>
    <t>2024.021151</t>
  </si>
  <si>
    <t xml:space="preserve">BMJ COMERCIAL E SERVICOS LTDA   </t>
  </si>
  <si>
    <t>Liquidação da NE nº 2024NE0002218- Ref. prestação de serviço de manutenção corretiva do grupo gerador (CA n° 021/2023 - MP/PGJ), ref. a AGO/2024, conf. NFS-e n° 496 e documentos no SEI 2024.021151.</t>
  </si>
  <si>
    <t>3819/2024</t>
  </si>
  <si>
    <t>MÓDULO ENGENHARIA CONSULTORIA E GERENCIA PREDIAL LTDA</t>
  </si>
  <si>
    <t>Liquidação da NE nº 2024NE0000901- Ref. prestação de serviços de manutenção preventiva e corretiva de elevadores (CA 015/2023 - MP/PGJ - 1° TA) ref. a SET/2024, conf. NFS-e n° 28947 e documentos no SEI 2024.023257.</t>
  </si>
  <si>
    <t>28947/2024</t>
  </si>
  <si>
    <t>3820/2024</t>
  </si>
  <si>
    <t>2024.023257</t>
  </si>
  <si>
    <t>MOVX TECNOLOGIA LTDA</t>
  </si>
  <si>
    <t>Liquidação da NE nº 2024NE0000030- Ref. serviços gráficos (CA 030/2022 - MP/PGJ) ref. a OUT/2024, conf. NFS-e n° 577 e documentos no SEI 2024.025441.</t>
  </si>
  <si>
    <t>577/2024</t>
  </si>
  <si>
    <t>3821/2024</t>
  </si>
  <si>
    <t>2024.025441</t>
  </si>
  <si>
    <t>TEIXEIRA IMPRESSAO DIGITAL E SOLUCOES GRAFICAS LTDA</t>
  </si>
  <si>
    <t>Liquidação da NE nº 2024NE0001491 - Ref. a prestação de serviços gráficos, conforme NFS-e n° 665 e documentos no PI-SEI 2024.022916.</t>
  </si>
  <si>
    <t>665/2024</t>
  </si>
  <si>
    <t>3823/2024</t>
  </si>
  <si>
    <t>2024.022916</t>
  </si>
  <si>
    <t>A S PINTO</t>
  </si>
  <si>
    <t>Liquidação da NE nº 2024NE0001290 - Prestação de serviço de operação de equipamentos de som e vídeo com gravação e transmissão (CA 017/2024 - MP/PGJ) referente a OUTUBRO/2024, conforme NFS-e n° 182 e documentos no PI-SEI 2024.025740.</t>
  </si>
  <si>
    <t>182/2024</t>
  </si>
  <si>
    <t>3825/2024</t>
  </si>
  <si>
    <t>2024.025740</t>
  </si>
  <si>
    <t>ALFAMA COM E SERVIÇOS LTDA</t>
  </si>
  <si>
    <t>Liquidação da NE nº 2024NE0001790Prestação de serviços de desinsetização da PGJ/AM (CA 024/2023 – MP/PGJ) referente a OUTUBRO/2024, conforme NFS-e n° 3927 e documentos no PI-SEI 2024.025882.</t>
  </si>
  <si>
    <t>3927/2024</t>
  </si>
  <si>
    <t>3851/2024</t>
  </si>
  <si>
    <t>2024.025882</t>
  </si>
  <si>
    <t>FERNANDES CONSTRUÇOES EIRELI</t>
  </si>
  <si>
    <t>Liquidação da NE nº 2024NE0002050Ref. a prestação de serviços de manutenção de forro na Promotoria localizada na Av. Sete de Setembro, s/nº, Centro, Boa Vista do Ramos/AM, conf. NF-e n° 249 (CA 032/2024 - MP/PGJ) e documentos no SEI 2024.025115.</t>
  </si>
  <si>
    <t>249/2024</t>
  </si>
  <si>
    <t>3852/2024</t>
  </si>
  <si>
    <t>2024.025115</t>
  </si>
  <si>
    <t>LINK CARD ADMINISTRADORA DE BENEFICIOS EIRELI EPP</t>
  </si>
  <si>
    <t>Liquidação da NE nº 2024NE0000069Ref. a prestação de serviços de abastecimento de veículos (CA N° 001/2024-MP/PGJ) referente ao Período 01/10/2024 a 31/10/2024, conforme NFS-e n° 1282079 e documentos no PI-SEI 2024.025857.</t>
  </si>
  <si>
    <t>1282079/2024</t>
  </si>
  <si>
    <t>3856/2024</t>
  </si>
  <si>
    <t>2024.025857</t>
  </si>
  <si>
    <t>Liquidação da NE nº 2024NE0000067 Ref. prestação de serviço de fornecimento de energia elétrica dos Prédios Sede, Anexo Adm. e Unidade da Belo Horizonte (CA 004/2024-MP/PGJ) ref. a OUT/2024 conf. Fatura Agrupada n° 869937102024 e SEI 2024.026099.</t>
  </si>
  <si>
    <t>Fatura Agrupada n° 869937102024</t>
  </si>
  <si>
    <t>3859/2024</t>
  </si>
  <si>
    <t>2024.026099</t>
  </si>
  <si>
    <t>Liquidação da NE nº 2024NE0001291 Ref. prestação de serviço de fornecimento de energia elétrica dos Prédios Sede, Anexo Adm. e Unidade da Belo Horizonte (CA 004/2024-MP/PGJ) ref. a OUT/2024 conf. Fatura Agrupada n° 869937102024 e SEI 2024.026099.</t>
  </si>
  <si>
    <t>3860/2024</t>
  </si>
  <si>
    <t>PRODAM PROCESSAMENTO DE DADOS AMAZONAS S A</t>
  </si>
  <si>
    <t>Liquidação da NE nº 2024NE0001301Prestação de serviços referentes a do Sistema AJURI realizado pela PRODAM (C.A. 012/2021 – MP/PGJ ) referente a OUTUBRO/2024 conforme NFS-e n° 49711 e documentos no PI-SEI 2024.026018.</t>
  </si>
  <si>
    <t>49711/2024</t>
  </si>
  <si>
    <t>3854/2024</t>
  </si>
  <si>
    <t>2024.026018</t>
  </si>
  <si>
    <t xml:space="preserve"> TELEFONICA BRASIL S.A.</t>
  </si>
  <si>
    <t>Liquidação da NE nº 2024NE0001521 - Ref. prestação de Serviços Móvel Pessoal – SMP (016/2023 - MP/PGJ - 1º TA) referente a OUTUBRO/2024, conforme Fatura n° 0345991343 e documentos no PI-SEI 2024.026083.</t>
  </si>
  <si>
    <t>Fatura n° 0345991343</t>
  </si>
  <si>
    <t>3869/2024</t>
  </si>
  <si>
    <t>2024.026083</t>
  </si>
  <si>
    <t xml:space="preserve"> </t>
  </si>
  <si>
    <t>TELEFONICA BRASIL S.A</t>
  </si>
  <si>
    <t>Liquidação da NE nº 2024NE0001880 - Ref. prestação de Serviços Móvel Pessoal – SMP (016/2023 - MP/PGJ - 1º TA) referente a OUTUBRO/2024, conforme Fatura n° 0345991343 e documentos no PI-SEI 2024.026083.</t>
  </si>
  <si>
    <t xml:space="preserve"> Fatura n° 0345991343</t>
  </si>
  <si>
    <t>3870/2024</t>
  </si>
  <si>
    <t>CONSTRUTORA RIO NEGRO LTDA</t>
  </si>
  <si>
    <t>Liquidação da NE nº 2024NE0000492 - Prest. serviços, aquisição, instalação e remanejamento de forro e parede divisória, conforme NFS-e n° 841 e documentos no PI-SEI 2024.024090.</t>
  </si>
  <si>
    <t>841/2024</t>
  </si>
  <si>
    <t>3876/2024</t>
  </si>
  <si>
    <t>2024.024090</t>
  </si>
  <si>
    <t>SIDI SERVICOS DE COMUNICACAO LTDA</t>
  </si>
  <si>
    <t xml:space="preserve">Liquidação da NE nº 2024NE0001556- Ref. prestação de serviços de provimento de circuito terrestre de transmissão de dados com fornecimento de equipamentos (CA 013/2024 - MP/PGJ - 1° TA), ref. SET/2024, NFS-e 22204 e SEI 2024.025195.
</t>
  </si>
  <si>
    <t>22204/2024</t>
  </si>
  <si>
    <t>3879/2024</t>
  </si>
  <si>
    <t>2024.025195</t>
  </si>
  <si>
    <t>Liquidação da NE nº 2024NE0001557- Ref. prestação de serviços de provimento de circuito terrestre de transmissão de dados com fornecimento de equipamentos (CA 013/2024 - MP/PGJ - 1° TA), ref. SET/2024, NFS-e 22204 e SEI 2024.025195.</t>
  </si>
  <si>
    <t>3880/2024</t>
  </si>
  <si>
    <t>EMPRESA BRASILEIRA DE CORREIOS E TELEGRAFOS EBCT</t>
  </si>
  <si>
    <t>Liquidação da NE nº 2024NE0000139 - Prestação de serviços postais (CA N° 035/2021/MP/PGJ) referente a OUTUBRO/2024 conforme Fatura n° 75789 e documentos no PI-SEI 2024.026406.</t>
  </si>
  <si>
    <t>Fatura nº 75789</t>
  </si>
  <si>
    <t>3881/2024</t>
  </si>
  <si>
    <t>2024.026406</t>
  </si>
  <si>
    <t>CERRADO VIAGENS LTDA</t>
  </si>
  <si>
    <t>Liquidação da NE nº 2024NE0001013- Ref. prestação de serviço de emissão, reserva e remarcação de passagens aéreas (CA 019/2023 - MP/PGJ) referente a OUT/2024, conf. Fatura 9785 e documentos no SEI 2024.026008.</t>
  </si>
  <si>
    <t>Fatura nº 9785</t>
  </si>
  <si>
    <t>3882/2024</t>
  </si>
  <si>
    <t>2024.026008</t>
  </si>
  <si>
    <t>GIBBOR PUBLICIDADE E PUBLICACOES DE EDITAIS LTDA</t>
  </si>
  <si>
    <t>Liquidação da NE nº 2024NE0001233 - Ref. prestação de serviços de publicação de atos oficiais e notas de interesse público da PGJ em jornal de grande circulação no Estado do Amazonas, ref. a OUT/2024, NFS-e 24405 e SEI 2024.026219.</t>
  </si>
  <si>
    <t>24405/2024</t>
  </si>
  <si>
    <t>3883/2024</t>
  </si>
  <si>
    <t>2024.026219</t>
  </si>
  <si>
    <t>EYES NWHERE SISTEMAS INTELIGENTES DE IMAGEM LTDA</t>
  </si>
  <si>
    <t>Liquidação da NE nº 2024NE0000336 - Ref. a serviços de acesso dedicado à Internet com proteção contra ataques distribuídos de negação de serviço (Anti-DDoS) (CA N° 033/2021-MP/PGJ-2ºTA), OUTUBRO/2024, conforme NF-e n° 3712 e SEI 2024.025612.</t>
  </si>
  <si>
    <t>3712/2024</t>
  </si>
  <si>
    <t>3884/2024</t>
  </si>
  <si>
    <t>2024.025612</t>
  </si>
  <si>
    <t>LOGIC PRO SERVICOS DE TECNOLOGIA DA INFORMACAO LTDA</t>
  </si>
  <si>
    <t>Liquidação da NE nº 2024NE0000338 - Serviço de conectividade PONTO A PONTO (CA 008/2023 - MP/PGJ) referente a OUTUBRO/2024 conforme NFS-e n° 45238 e documentos no PI-SEI 2024.025713.</t>
  </si>
  <si>
    <t>45238/2024</t>
  </si>
  <si>
    <t>3885/2024</t>
  </si>
  <si>
    <t>2024.025713</t>
  </si>
  <si>
    <t>OI S.A. - EM RECUPERACAO JUDICIAL</t>
  </si>
  <si>
    <t>Liquidação da NE nº 2024NE0000035 - Prestação de serviços de acesso dedicado à Internet com proteção Anti-DDoS (CA Nº 032/2021-MP/PGJ - 2º TA) referente a OUTUBRO/2024, conforme Fatura nº 0300039368565 e documentos no PI-SEI 2024.024600.</t>
  </si>
  <si>
    <t xml:space="preserve"> Fatura nº 0300039368565</t>
  </si>
  <si>
    <t>3886/2024</t>
  </si>
  <si>
    <t>2024.024600</t>
  </si>
  <si>
    <t>FIOS TECNOLOGIA DA INFORMAÇÃO EIRELI</t>
  </si>
  <si>
    <t>Liquidação da NE nº 2024NE0000517 - Prestação de serviço de telecomunicações (CA 008/2024 - MP/PGJ) referente a SETEMBRO/2024 conforme NFS-e n° 1937 e documentos no PI-SEI 2024.025734.</t>
  </si>
  <si>
    <t>1937/2024</t>
  </si>
  <si>
    <t>3887/2024</t>
  </si>
  <si>
    <t>2024.025734</t>
  </si>
  <si>
    <t>Liquidação da NE nº 2024NE0000517 - Prestação de serviço de telecomunicações (CA 008/2024 - MP/PGJ) referente a SETEMBRO/2024 conforme NFS-e n° 1938 e documentos no PI-SEI 2024.025734.</t>
  </si>
  <si>
    <t>1938/2024</t>
  </si>
  <si>
    <t>3888/2024</t>
  </si>
  <si>
    <t xml:space="preserve"> BMJ COMERCIAL E SERVICOS LTDA                     </t>
  </si>
  <si>
    <t>Liquidação da NE nº 2024NE0002541 - - Ref. prestação de serviços de manutenção do gerador do edifício anexo administrativo (CA n° 021/2023 - MP/PGJ) conf. NFS-e 506 e documentos no SEI 2024.025462.</t>
  </si>
  <si>
    <t>506/2024</t>
  </si>
  <si>
    <t>3889/2024</t>
  </si>
  <si>
    <t>2024.025462</t>
  </si>
  <si>
    <t>Liquidação da NE nº 2024NE0002541 - Ref. prestação de serviço de manutenção do gerador do edifício anexo administrativo Manaus/AM (CA N° 021/2023 MP/PGJ) conforme NFS-e nº 507 e documentos no PI-SEI 2024.025492.</t>
  </si>
  <si>
    <t>507/2024</t>
  </si>
  <si>
    <t>3890/2024</t>
  </si>
  <si>
    <t>2024.025492</t>
  </si>
  <si>
    <t>Liquidação da NE nº 2024NE0002541 - - Ref. prestação de serviços de manutenção do gerador do edifício anexo administrativo (CA n° 021/2023 - MP/PGJ) conf. NFS-e 509 e documentos no SEI 2024.025494.</t>
  </si>
  <si>
    <t>509/2024</t>
  </si>
  <si>
    <t>3891/2024</t>
  </si>
  <si>
    <t>2024.025494</t>
  </si>
  <si>
    <t xml:space="preserve">BMJ COMERCIAL E SERVICOS LTDA                 </t>
  </si>
  <si>
    <t>Liquidação da NE nº 2024NE0002541 - Ref. a serviços de manutenção preventiva e corretiva de grupo gerador (CA N° 021/2023 MP/PGJ - 1° TA) referente a OUTUBRO/2024 conforme NFS-e nº 508 e documentos no PI-SEI 2024.025496.</t>
  </si>
  <si>
    <t>508/2024</t>
  </si>
  <si>
    <t>3892/2024</t>
  </si>
  <si>
    <t>2024.025496</t>
  </si>
  <si>
    <t xml:space="preserve"> JF ENGENHARIA E SERVICOS ESPECIALIZADOS LTDA</t>
  </si>
  <si>
    <t>Liquidação da NE nº 2024NE0001002 - Prestação de serviços continuados de limpeza e conservação, prestados no mês de Outubro/2024, conforme NFS-e 6963 e demais documentos no PI-SEI  2024.025861.</t>
  </si>
  <si>
    <t>6963/2024</t>
  </si>
  <si>
    <t>3893/2024</t>
  </si>
  <si>
    <t>2024.025861</t>
  </si>
  <si>
    <t>PIRONTI ADVOGADOS E CONSULTORES ASSOCIADOS</t>
  </si>
  <si>
    <t xml:space="preserve">Liquidação da NE nº 2024NE0000367 - Ref. prestação de serviços advocatícios para implantação do sistema de integridade (CA 007/2024 - MP/PGJ) ref. a 7ª parcela em OUT/2024, conf. NFS-e 6056 e documentos no SEI 2024.022911. </t>
  </si>
  <si>
    <t>6056/2024</t>
  </si>
  <si>
    <t>3894/2024</t>
  </si>
  <si>
    <t>2024.022911</t>
  </si>
  <si>
    <t>SAAE SERVICO AUTONOMO DE AGUA E ESGOTOS DE ITACOAT</t>
  </si>
  <si>
    <t>Liquidação da NE nº 2024NE0000042 - Ref. a serviço de fornecimento de água (CA N° 005/2022-MP/PGJ) referente a NOVEMBRO/2024, conforme Fatura n° 23074112024 e demais documentos no PI-SEI 2024.026528.</t>
  </si>
  <si>
    <t>Fatura n° 23074112024</t>
  </si>
  <si>
    <t>3895/2024</t>
  </si>
  <si>
    <t>2024.026528</t>
  </si>
  <si>
    <t>Liquidação da NE nº 2024NE0000901 - Prestação de serviços de manutenção preventiva e corretiva de elevadores (CA 015/2023 - MP/PGJ - 1° TA) referente a OUTUBRO/2024, conforme NFS-e n° 30415 e documentos no PI-SEI 2024.026336.</t>
  </si>
  <si>
    <t>30415/2024</t>
  </si>
  <si>
    <t>3897/2024</t>
  </si>
  <si>
    <t>2024.026336</t>
  </si>
  <si>
    <t>PRIME CONSULTORIA E ASSESSORIA EMPRESARIAL LTDA</t>
  </si>
  <si>
    <t>Liquidação da NE nº 2024NE0000036 - Ref. ao Serviço de gerenciamento de frota - serviço (CA N° 007/2023-MP/PGJ) ref ao período de 01/10/2024 a 30/10/2024, conf NF-e n° 2560227 e documentos no PI-SEI 2024.026271.</t>
  </si>
  <si>
    <t>2560227/2024</t>
  </si>
  <si>
    <t>3922/2024</t>
  </si>
  <si>
    <t>2024.026271</t>
  </si>
  <si>
    <t>Liquidação da NE nº 2024NE0001599- Ref. fornecimento de energia elétrica às Unidades descentralizadas em Manaus e Comarcas do interior (CA 027/2024 - MP/PGJ) ref. a OUT/2024, conf. Fatura 86993710202401 e documentos no SEI 2024.026098.</t>
  </si>
  <si>
    <t>Fatura nº 86993710202401</t>
  </si>
  <si>
    <t>3924/2024</t>
  </si>
  <si>
    <t>2024.026098</t>
  </si>
  <si>
    <t>ECOSEGM E CONSULTORIA AMBIENTAL LTDA ME</t>
  </si>
  <si>
    <t>Liquidação da NE nº 2024NE0000904- Prestação de serviços de análises laboratoriais da qualidade dos efluentes da Estação de Tratamento de Esgotos – ETE (CA 003/2020 - MP/PGJ) ref. a 6ª medição conforme NF-e n° 4659 e documentos no PI-SEI 2024.026653.</t>
  </si>
  <si>
    <t>4659/2024</t>
  </si>
  <si>
    <t>3925/2024</t>
  </si>
  <si>
    <t>2024.026653</t>
  </si>
  <si>
    <t>Liquidação da NE nº 2024NE0000367 - Prestação de serviços advocatícios para implantação do sistema de integridade (CA 007/2024 – MP/PGJ) ref a 8ª parcela em Outubro/2024, conforme NF-e n° 6179 e demais documentos no PI-SEI 2024.026110.</t>
  </si>
  <si>
    <t>6179/2024</t>
  </si>
  <si>
    <t>3926/2024</t>
  </si>
  <si>
    <t>2024.026110</t>
  </si>
  <si>
    <t>NP TECNOLOGIA E GESTAO DE DADOS LTDA</t>
  </si>
  <si>
    <t>Liquidação da NE nº 2024NE0001982- Ref. prestação de serviço de operação, aquisição da assinatura de acesso ao sistema de Banco de Preços (CA 009/2023 - MP/PGJ - 1° TA) conf. NFS-e 17182 e documentos no SEI 2024.026347.</t>
  </si>
  <si>
    <t>17182/2024</t>
  </si>
  <si>
    <t>2024.026347</t>
  </si>
  <si>
    <t>FAST AUTOMOTIVE E TURISMO LTDA</t>
  </si>
  <si>
    <t>Liquidação da NE nº 2024NE0000781 - Ref. prestação de serviço de locação de veículos sem condutor (CA 036/2023 - MP/PGJ) conforme NFS-e n° 930 e documentos no PI-SEI 2024.026907.</t>
  </si>
  <si>
    <t>930/2024</t>
  </si>
  <si>
    <t>4005/2024</t>
  </si>
  <si>
    <t>2024.026907</t>
  </si>
  <si>
    <t>VIA DIRETA TELECOMUNICACOES VIA SATELITE E INTERNET LTDA</t>
  </si>
  <si>
    <t>Liquidação da NE nº 2024NE0001989 - Ref. prestação de serviços de conectividade a internet, via sátelite (CA 023/2024 - MP/PGJ) referente a OUTUBRO/2024, conforme NFS-e n° 186 e documentos no PI-SEI 2024.026464.</t>
  </si>
  <si>
    <t>186/2024</t>
  </si>
  <si>
    <t>4007/2024</t>
  </si>
  <si>
    <t>2024.026464</t>
  </si>
  <si>
    <t>GARTNER DO BRASIL SERVICOS DE PESQUISAS LTDA</t>
  </si>
  <si>
    <t>Liquidação da NE nº 2024NE0000021 - Ref. prestação de serviços técnicos especializados de pesquisa e aconselhamento (CA N° 034/2021 - MP/PGJ) referente a parcela 10/12, conforme NFS-e n° 44528 e documentos no PI-SEI 2024.026928.</t>
  </si>
  <si>
    <t>44528/2024</t>
  </si>
  <si>
    <t>4008/2024</t>
  </si>
  <si>
    <t>2024.026928</t>
  </si>
  <si>
    <t>COMPANHIA HUMAITENSE DE AGUAS E SANEAMENTO BASICO</t>
  </si>
  <si>
    <t>Liquidação da NE nº 2024NE0000013 - Ref. serviços de fornecimento de água potável e coleta de esgoto (CA 010/2021 - MP/PGJ) referente a OUTUBRO/2024 conforme Fatura n° 240989920 e documentos no PI-SEI 2024.026361.</t>
  </si>
  <si>
    <t>Fatura n° 240989920</t>
  </si>
  <si>
    <t>4009/2024</t>
  </si>
  <si>
    <t>2024.026361</t>
  </si>
  <si>
    <t>Liquidação da NE nº 2024NE0001987 - Ref. prestação de serviços de conectividade a internet, via sátelite (CA 023/2024 - MP/PGJ) referente a SETEMBRO/2024, conforme NFS-e n° 185 e documentos no PI-SEI 2024.026463.</t>
  </si>
  <si>
    <t>185/2024</t>
  </si>
  <si>
    <t>4010/2024</t>
  </si>
  <si>
    <t>2024.026463</t>
  </si>
  <si>
    <t>STAR GREEN GERADORES LTDA</t>
  </si>
  <si>
    <t>Liquidação da NE nº 2024NE0001725 - Ref. a serviço de manutenção prenventiva em grupo gerador (CA 005/2024 - MP/PGJ) referente a NOVEMBRO/2024 conforme NFS-e n° 231 e documentos no PI-SEI 2024.026741.</t>
  </si>
  <si>
    <t>231/2024</t>
  </si>
  <si>
    <t>4011/2024</t>
  </si>
  <si>
    <t>2024.026741</t>
  </si>
  <si>
    <t>TRIVALE INSTITUICAO DE PAGAMENTO LTDA</t>
  </si>
  <si>
    <t>Liquidação da NE nº 2024NE0001524 - Ref. prestação de serviço de administração, gerenciamento e fornecimento de vale-alimentação referente ao mês de SETEMBRO/2024 (C.A. 015/2020 - MP/PGJ ) conforme NFS-e n° 2319305 e documentos no PI-SEI 2024.021826.</t>
  </si>
  <si>
    <t>2319305/2024</t>
  </si>
  <si>
    <t>4012/2024</t>
  </si>
  <si>
    <t>2024.021826</t>
  </si>
  <si>
    <t>Liquidação da NE nº 2024NE0001524 - Ref. prestação de serviço de administração, gerenciamento e fornecimento de vale-alimentação referente ao mês de NOVEMBRO/2024 (C.A. 015/2020 - MP/PGJ ) conforme NFS-e n° 2346689 e documentos no PI-SEI 2024.026544.</t>
  </si>
  <si>
    <t>2346689/2024</t>
  </si>
  <si>
    <t>4013/2024</t>
  </si>
  <si>
    <t>2024.026544</t>
  </si>
  <si>
    <t>A DE CASTRO AMORA LTDA</t>
  </si>
  <si>
    <t>Liquidação da NE nº 2024NE0002255 - Ref. a contratação de serviços gráficos. Demandas do CAO-PDC, conforme NF-e n° 282 e documentos no PI-SEI 2024.023706.</t>
  </si>
  <si>
    <t>282/2024</t>
  </si>
  <si>
    <t>4014/2024</t>
  </si>
  <si>
    <t>2024.023706</t>
  </si>
  <si>
    <t xml:space="preserve"> VIA DIRETA TELECOMUNICACOES VIA SATELITE E INTERNET LTDA</t>
  </si>
  <si>
    <t>Liquidação da NE nº 2024NE0001989 - Ref. prestação de serviço de instalação 7 kit´s Vsat para internet, ref. a AGOSTO/24, conforme NF-e n° 179 e documentos no PI-SEI 2024.026462.</t>
  </si>
  <si>
    <t>179/2024</t>
  </si>
  <si>
    <t>4015/2024</t>
  </si>
  <si>
    <t>2024.026462</t>
  </si>
  <si>
    <t>Liquidação da NE nº 2024NE0002589 - Prestação de serviço referente a aquisição de serviços de Buffet, conforme NF-e n° 698 e demais documentos no PI-SEI 2024.027181.</t>
  </si>
  <si>
    <t>698/2024</t>
  </si>
  <si>
    <t>4016/2024</t>
  </si>
  <si>
    <t>2024.027181</t>
  </si>
  <si>
    <t>Liquidação da NE nº 2024NE0002541 - Ref. prestação de serviço de manutenção corretiva do grupo de gerador (CA N° 021/2023 MP/PGJ), ref. a Novembro/2024, conforme NFS-e nº 520 e documentos no PI-SEI 2024.027150.</t>
  </si>
  <si>
    <t>520/2024</t>
  </si>
  <si>
    <t>4024/2024</t>
  </si>
  <si>
    <t>2024.027150</t>
  </si>
  <si>
    <t>Liquidação da NE nº 2024NE0001481 - Manutenção preventiva e corretiva de grupo gerador (CA N° 021/2023 MP/PGJ) referente a NOVEMBRO/2024 conforme NFS-e nº 521 e documentos no PI-SEI 2024.027146.</t>
  </si>
  <si>
    <t>521/2024</t>
  </si>
  <si>
    <t>4025/2024</t>
  </si>
  <si>
    <t>2024.027146</t>
  </si>
  <si>
    <t>Liquidação da NE nº 2024NE0001987 - Prestação de serviços de conectividade a internet, via sátelite (LEO), (CA n° 023/2024 - MP/PGJ) referente a SETEMBRO/2024 conf. NFS-e n° 430 e Fatura de Locação nº 09/2024. Demais documentos no PI-SEI 2024.025618.</t>
  </si>
  <si>
    <t>430/2024</t>
  </si>
  <si>
    <t>4026/2024</t>
  </si>
  <si>
    <t>2024.025618</t>
  </si>
  <si>
    <t>Liquidação da NE nº 2024NE0001988 - Prestação de serviços de conectividade a internet, via sátelite (LEO), (CA n° 023/2024 - MP/PGJ) referente a SETEMBRO/2024 conf. NFS-e n° 430 e Fatura de Locação nº 09/2024. Demais documentos no PI-SEI 2024.025618.</t>
  </si>
  <si>
    <t>4027/2024</t>
  </si>
  <si>
    <t>Liquidação da NE nº 2024NE0001987 Ref. prestação de serviços de conectividade a internet, via sátelite (CA 023/2024 - MP/PGJ) referente a OUTUBRO/2024, conforme NF-e n° 431 e Fatura 10/2024, e demais documentos no PI-SEI 2024.025620.</t>
  </si>
  <si>
    <t>431/2024</t>
  </si>
  <si>
    <t>4028/2024</t>
  </si>
  <si>
    <t>2024.025620</t>
  </si>
  <si>
    <t>Liquidação da NE nº 2024NE0001988 -Ref. prestação de serviços de conectividade a internet, via sátelite (CA 023/2024 - MP/PGJ) referente a OUTUBRO/2024, conforme NF-e n° 431 e Fatura 10/2024, e demais documentos no PI-SEI 2024.025620.</t>
  </si>
  <si>
    <t>4029/2024</t>
  </si>
  <si>
    <t>Liquidação da NE nº 2024NE0001987 -Prestação de serviços de conectividade a internet, via sátelite (LEO), (CA n° 023/2024 - MP/PGJ) referente a AGOSTO/2024 conforme NFS-e n° 428 e Fatura de Locação nº 08/2024. Demais documentos no PI-SEI 2024.025860.</t>
  </si>
  <si>
    <t>428/2024</t>
  </si>
  <si>
    <t>4030/2024</t>
  </si>
  <si>
    <t>2024.025860</t>
  </si>
  <si>
    <t>Liquidação da NE nº 2024NE0001988Prestação de serviços de conectividade a internet, via sátelite (LEO), (CA n° 023/2024 - MP/PGJ) referente a AGOSTO/2024 conforme NFS-e n° 428 e Fatura de Locação nº 08/2024. Demais documentos no PI-SEI 2024.025860.</t>
  </si>
  <si>
    <t>4031/2024</t>
  </si>
  <si>
    <t>Liquidação da NE nº 2024NE0002007- Ref. aquisição de licença de uso do software OFFICE 365, conf. NF-e n° 650957 e documentos no SEI 2024.022770.</t>
  </si>
  <si>
    <t>650957/2024</t>
  </si>
  <si>
    <t>3802/2024</t>
  </si>
  <si>
    <t>Fonte 
1.759.201.0</t>
  </si>
  <si>
    <t>2024.022770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</si>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</sst>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_-&quot;R$ &quot;* #,##0.00_-;&quot;-R$ &quot;* #,##0.00_-;_-&quot;R$ &quot;* \-??_-;_-@_-"/>
    <numFmt numFmtId="167" formatCode="[$-416]d/m/yyyy"/>
  </numFmts>
  <fonts count="15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2"/>
      <name val="Calibri"/>
      <family val="2"/>
    </font>
    <font>
      <sz val="24"/>
      <name val="Calibri"/>
      <family val="2"/>
      <charset val="1"/>
    </font>
    <font>
      <sz val="11"/>
      <color rgb="FFFF0000"/>
      <name val="Calibri"/>
      <family val="2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6" fontId="1" fillId="0" borderId="0" applyBorder="0" applyProtection="0"/>
    <xf numFmtId="0" fontId="10" fillId="0" borderId="0" applyBorder="0" applyProtection="0"/>
    <xf numFmtId="0" fontId="3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left"/>
    </xf>
    <xf numFmtId="14" fontId="0" fillId="0" borderId="0" xfId="0" applyNumberFormat="1"/>
    <xf numFmtId="0" fontId="6" fillId="0" borderId="1" xfId="3" applyFont="1" applyBorder="1" applyAlignment="1">
      <alignment horizontal="left"/>
    </xf>
    <xf numFmtId="0" fontId="8" fillId="2" borderId="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/>
    </xf>
    <xf numFmtId="14" fontId="8" fillId="2" borderId="2" xfId="3" applyNumberFormat="1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2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66" fontId="9" fillId="0" borderId="2" xfId="1" applyFont="1" applyBorder="1" applyAlignment="1" applyProtection="1">
      <alignment vertical="center"/>
    </xf>
    <xf numFmtId="14" fontId="9" fillId="0" borderId="2" xfId="0" quotePrefix="1" applyNumberFormat="1" applyFont="1" applyBorder="1" applyAlignment="1">
      <alignment horizontal="center" vertical="center" wrapText="1"/>
    </xf>
    <xf numFmtId="0" fontId="2" fillId="0" borderId="0" xfId="0" applyFont="1"/>
    <xf numFmtId="2" fontId="9" fillId="0" borderId="2" xfId="0" applyNumberFormat="1" applyFont="1" applyBorder="1" applyAlignment="1">
      <alignment horizontal="center" vertical="center"/>
    </xf>
    <xf numFmtId="43" fontId="2" fillId="0" borderId="0" xfId="0" applyNumberFormat="1" applyFont="1"/>
    <xf numFmtId="0" fontId="11" fillId="0" borderId="2" xfId="2" applyFont="1" applyBorder="1" applyAlignment="1">
      <alignment horizontal="center" vertical="center" wrapText="1"/>
    </xf>
    <xf numFmtId="4" fontId="2" fillId="0" borderId="0" xfId="0" applyNumberFormat="1" applyFont="1"/>
    <xf numFmtId="0" fontId="9" fillId="0" borderId="2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10" fillId="0" borderId="2" xfId="2" applyBorder="1" applyAlignment="1">
      <alignment horizontal="center" vertical="center"/>
    </xf>
    <xf numFmtId="0" fontId="10" fillId="0" borderId="2" xfId="2" quotePrefix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166" fontId="13" fillId="0" borderId="2" xfId="1" applyFont="1" applyBorder="1" applyAlignment="1" applyProtection="1">
      <alignment vertical="center"/>
    </xf>
    <xf numFmtId="14" fontId="13" fillId="0" borderId="2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2" builtinId="8"/>
    <cellStyle name="Moeda" xfId="1" builtinId="4"/>
    <cellStyle name="Normal" xfId="0" builtinId="0"/>
    <cellStyle name="Normal 2" xfId="3" xr:uid="{5C6E4BCF-D462-47E5-929E-A378FDF18496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56F31D04-696F-42B8-8D8A-3A3DCF6E09F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2285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4/TRANSPAR&#202;NCIA/6%20-%20%20ORDEM%20CRONOL&#211;GICA%20DE%20PAGAMENTO/11.Novembro/10.ORDEM_CRONOL&#211;GICA_%20DE_%20PAGAMENTOS_OUTUBRO.xlsx" TargetMode="External"/><Relationship Id="rId1" Type="http://schemas.openxmlformats.org/officeDocument/2006/relationships/externalLinkPath" Target="10.ORDEM_CRONOL&#211;GICA_%20DE_%20PAGAMENTOS_OUTU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NOVEMBRO/2024</v>
          </cell>
        </row>
        <row r="16">
          <cell r="A16" t="str">
            <v>Data da última atualização:02/12/2024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pam.mp.br/images/2_TA_ao_CT_N%C2%BA_032-2021_-_MP-PGJ_ccef2.pdf" TargetMode="External"/><Relationship Id="rId21" Type="http://schemas.openxmlformats.org/officeDocument/2006/relationships/hyperlink" Target="https://www.mpam.mp.br/images/NFS_577_2024_MOVX_0f44b.pdf" TargetMode="External"/><Relationship Id="rId42" Type="http://schemas.openxmlformats.org/officeDocument/2006/relationships/hyperlink" Target="https://www.mpam.mp.br/images/NFS_1938_2024_FIOS_782e0.pdf" TargetMode="External"/><Relationship Id="rId63" Type="http://schemas.openxmlformats.org/officeDocument/2006/relationships/hyperlink" Target="https://www.mpam.mp.br/images/NFS_2346689_2024_TRIVALE_c1e0a.pdf" TargetMode="External"/><Relationship Id="rId84" Type="http://schemas.openxmlformats.org/officeDocument/2006/relationships/hyperlink" Target="https://www.mpam.mp.br/images/CT_21-2023_-_MP-PGJ_4dc3f.pdf" TargetMode="External"/><Relationship Id="rId138" Type="http://schemas.openxmlformats.org/officeDocument/2006/relationships/hyperlink" Target="https://www.mpam.mp.br/images/5%C2%BA_TA_ao_CT_015-2020_-_MP-PGJ_53b5f.pdf" TargetMode="External"/><Relationship Id="rId16" Type="http://schemas.openxmlformats.org/officeDocument/2006/relationships/hyperlink" Target="https://www.mpam.mp.br/images/NF_650957_2024_BRASOFTWARE_7c1be.pdf" TargetMode="External"/><Relationship Id="rId107" Type="http://schemas.openxmlformats.org/officeDocument/2006/relationships/hyperlink" Target="https://www.mpam.mp.br/images/CT_17-2024_-_MP-PGJ_5fa2a.pdf" TargetMode="External"/><Relationship Id="rId11" Type="http://schemas.openxmlformats.org/officeDocument/2006/relationships/hyperlink" Target="https://www.mpam.mp.br/images/MEMORANDO_205_2024_TJ_9866f.pdf" TargetMode="External"/><Relationship Id="rId32" Type="http://schemas.openxmlformats.org/officeDocument/2006/relationships/hyperlink" Target="https://www.mpam.mp.br/images/NFS_841_2024_CONSTRUTORA_RIO_NEGRO_ea2e4.pdf" TargetMode="External"/><Relationship Id="rId37" Type="http://schemas.openxmlformats.org/officeDocument/2006/relationships/hyperlink" Target="https://www.mpam.mp.br/images/NFS_24405_2024_GIBBOR_d849e.pdf" TargetMode="External"/><Relationship Id="rId53" Type="http://schemas.openxmlformats.org/officeDocument/2006/relationships/hyperlink" Target="https://www.mpam.mp.br/images/NFS_4659_2024_ECOSEGME_90c6b.pdf" TargetMode="External"/><Relationship Id="rId58" Type="http://schemas.openxmlformats.org/officeDocument/2006/relationships/hyperlink" Target="https://www.mpam.mp.br/images/NFS_44528_2024_GARTNER_2c59f.pdf" TargetMode="External"/><Relationship Id="rId74" Type="http://schemas.openxmlformats.org/officeDocument/2006/relationships/hyperlink" Target="https://www.mpam.mp.br/images/NFS_428_2024_VIA_DIRETA_6ead2.pdf%5d" TargetMode="External"/><Relationship Id="rId79" Type="http://schemas.openxmlformats.org/officeDocument/2006/relationships/hyperlink" Target="https://www.mpam.mp.br/images/CT_24-2023_-_MP-PGJ_933fa.pdf" TargetMode="External"/><Relationship Id="rId102" Type="http://schemas.openxmlformats.org/officeDocument/2006/relationships/hyperlink" Target="https://www.mpam.mp.br/images/CT_26-2022_-_MP-PGJ_a5aaf.pdf" TargetMode="External"/><Relationship Id="rId123" Type="http://schemas.openxmlformats.org/officeDocument/2006/relationships/hyperlink" Target="https://www.mpam.mp.br/images/CT_27-2024_-_MP-PGJ_e0a09.pdf" TargetMode="External"/><Relationship Id="rId128" Type="http://schemas.openxmlformats.org/officeDocument/2006/relationships/hyperlink" Target="https://www.mpam.mp.br/images/CT_23-2024_-_MP-PGJ_88c32.pdf" TargetMode="External"/><Relationship Id="rId5" Type="http://schemas.openxmlformats.org/officeDocument/2006/relationships/hyperlink" Target="https://www.mpam.mp.br/images/NF_605415_2024_EDITORA_REVISTA_af768.pdf" TargetMode="External"/><Relationship Id="rId90" Type="http://schemas.openxmlformats.org/officeDocument/2006/relationships/hyperlink" Target="https://www.mpam.mp.br/images/CCT_n%C2%BA_09-MP-PGJ_50505.pdf" TargetMode="External"/><Relationship Id="rId95" Type="http://schemas.openxmlformats.org/officeDocument/2006/relationships/hyperlink" Target="https://www.mpam.mp.br/images/CT_30-2024_-_MP-PGJ_56cb4.pdf" TargetMode="External"/><Relationship Id="rId22" Type="http://schemas.openxmlformats.org/officeDocument/2006/relationships/hyperlink" Target="https://www.mpam.mp.br/images/NFS_665_2024_TEIXEIRA_c82db.pdf" TargetMode="External"/><Relationship Id="rId27" Type="http://schemas.openxmlformats.org/officeDocument/2006/relationships/hyperlink" Target="https://www.mpam.mp.br/images/FATURA_869937102024_2024_AMAZONAS_ENERGIA_371f4.pdf" TargetMode="External"/><Relationship Id="rId43" Type="http://schemas.openxmlformats.org/officeDocument/2006/relationships/hyperlink" Target="https://www.mpam.mp.br/images/NFS_506_2024_BMJ_92311.pdf" TargetMode="External"/><Relationship Id="rId48" Type="http://schemas.openxmlformats.org/officeDocument/2006/relationships/hyperlink" Target="https://www.mpam.mp.br/images/NFS_6056_2024_PIRONTI_8eac3.pdf" TargetMode="External"/><Relationship Id="rId64" Type="http://schemas.openxmlformats.org/officeDocument/2006/relationships/hyperlink" Target="https://www.mpam.mp.br/images/NFS_282_2024_A_DE_CASTRO_7eabe.pdf" TargetMode="External"/><Relationship Id="rId69" Type="http://schemas.openxmlformats.org/officeDocument/2006/relationships/hyperlink" Target="https://www.mpam.mp.br/images/NFS_430_2024_VIA_DIRETA_2312b.pdf" TargetMode="External"/><Relationship Id="rId113" Type="http://schemas.openxmlformats.org/officeDocument/2006/relationships/hyperlink" Target="https://www.mpam.mp.br/images/CT_13-2024_-_MP-PGJ_95dae.pdf" TargetMode="External"/><Relationship Id="rId118" Type="http://schemas.openxmlformats.org/officeDocument/2006/relationships/hyperlink" Target="https://www.mpam.mp.br/images/CT_30-2022_-_MP-PGJ_e7dc4.pdf" TargetMode="External"/><Relationship Id="rId134" Type="http://schemas.openxmlformats.org/officeDocument/2006/relationships/hyperlink" Target="https://www.mpam.mp.br/images/CT_n%C2%BA_034-2021-MP-PGJ_f1b15.pdf" TargetMode="External"/><Relationship Id="rId139" Type="http://schemas.openxmlformats.org/officeDocument/2006/relationships/printerSettings" Target="../printerSettings/printerSettings1.bin"/><Relationship Id="rId80" Type="http://schemas.openxmlformats.org/officeDocument/2006/relationships/hyperlink" Target="https://www.mpam.mp.br/images/CT_16-2023_-_MP-PGJ_8a82c.pdf" TargetMode="External"/><Relationship Id="rId85" Type="http://schemas.openxmlformats.org/officeDocument/2006/relationships/hyperlink" Target="https://www.mpam.mp.br/images/CT_21-2023_-_MP-PGJ_4dc3f.pdf" TargetMode="External"/><Relationship Id="rId12" Type="http://schemas.openxmlformats.org/officeDocument/2006/relationships/hyperlink" Target="https://www.mpam.mp.br/images/MEMORANDO_206_2024_TJ_5f62b.pdf" TargetMode="External"/><Relationship Id="rId17" Type="http://schemas.openxmlformats.org/officeDocument/2006/relationships/hyperlink" Target="https://www.mpam.mp.br/images/NFS_457_2024_2KS_AGENCIA_1fc17.pdf" TargetMode="External"/><Relationship Id="rId33" Type="http://schemas.openxmlformats.org/officeDocument/2006/relationships/hyperlink" Target="https://www.mpam.mp.br/images/NFS_22204_2024_SIDI_e531a.pdf" TargetMode="External"/><Relationship Id="rId38" Type="http://schemas.openxmlformats.org/officeDocument/2006/relationships/hyperlink" Target="https://www.mpam.mp.br/images/NFS_3712_2024_EYES_NWHERE_500dc.pdf" TargetMode="External"/><Relationship Id="rId59" Type="http://schemas.openxmlformats.org/officeDocument/2006/relationships/hyperlink" Target="https://www.mpam.mp.br/images/FATURA_240989920_2024_COSAMA_c95e2.pdf" TargetMode="External"/><Relationship Id="rId103" Type="http://schemas.openxmlformats.org/officeDocument/2006/relationships/hyperlink" Target="https://www.mpam.mp.br/images/1%C2%BA_TAP_ao_CT_025-2022_-_MP-PGJ_58843.pdf" TargetMode="External"/><Relationship Id="rId108" Type="http://schemas.openxmlformats.org/officeDocument/2006/relationships/hyperlink" Target="https://www.mpam.mp.br/images/CT_032-2024_-_MP-PGJ_d02ee.pdf" TargetMode="External"/><Relationship Id="rId124" Type="http://schemas.openxmlformats.org/officeDocument/2006/relationships/hyperlink" Target="https://www.mpam.mp.br/images/4%C2%BA_TA_ao_CCT_03-2020_-_MP-PGJ_3a82b.pdf" TargetMode="External"/><Relationship Id="rId129" Type="http://schemas.openxmlformats.org/officeDocument/2006/relationships/hyperlink" Target="https://www.mpam.mp.br/images/CT_23-2024_-_MP-PGJ_88c32.pdf" TargetMode="External"/><Relationship Id="rId54" Type="http://schemas.openxmlformats.org/officeDocument/2006/relationships/hyperlink" Target="https://www.mpam.mp.br/images/NFS_6179_2024_PIRONTI_defaa.pdf" TargetMode="External"/><Relationship Id="rId70" Type="http://schemas.openxmlformats.org/officeDocument/2006/relationships/hyperlink" Target="https://www.mpam.mp.br/images/NFS_430_2024_VIA_DIRETA_2312b.pdf" TargetMode="External"/><Relationship Id="rId75" Type="http://schemas.openxmlformats.org/officeDocument/2006/relationships/hyperlink" Target="https://www.mpam.mp.br/images/Carta_Contrato_n%C2%BA_07-PGJ_-_MP-PGJ_7e36e.pdf" TargetMode="External"/><Relationship Id="rId91" Type="http://schemas.openxmlformats.org/officeDocument/2006/relationships/hyperlink" Target="https://www.mpam.mp.br/images/CT_36-2023_-_MP-PGJ_7f83c.pdf" TargetMode="External"/><Relationship Id="rId96" Type="http://schemas.openxmlformats.org/officeDocument/2006/relationships/hyperlink" Target="https://www.mpam.mp.br/images/CT_04-2024_-_MP-PGJ_9c22c.pdf" TargetMode="External"/><Relationship Id="rId140" Type="http://schemas.openxmlformats.org/officeDocument/2006/relationships/drawing" Target="../drawings/drawing1.xml"/><Relationship Id="rId1" Type="http://schemas.openxmlformats.org/officeDocument/2006/relationships/hyperlink" Target="https://www.mpam.mp.br/images/FATURA_0004_2024_MBM_SEGURADORA_7b4ec.pdf" TargetMode="External"/><Relationship Id="rId6" Type="http://schemas.openxmlformats.org/officeDocument/2006/relationships/hyperlink" Target="https://www.mpam.mp.br/images/NF_655373_2024_BRASOFTWARE_3c6a0.pdf" TargetMode="External"/><Relationship Id="rId23" Type="http://schemas.openxmlformats.org/officeDocument/2006/relationships/hyperlink" Target="https://www.mpam.mp.br/images/NFS_182_2024_A_S_PINTO_7c995.pdf" TargetMode="External"/><Relationship Id="rId28" Type="http://schemas.openxmlformats.org/officeDocument/2006/relationships/hyperlink" Target="https://www.mpam.mp.br/images/FATURA_869937102024_2024_AMAZONAS_ENERGIA_371f4.pdf" TargetMode="External"/><Relationship Id="rId49" Type="http://schemas.openxmlformats.org/officeDocument/2006/relationships/hyperlink" Target="https://www.mpam.mp.br/images/FATURA_000023074_2024_SAAE_9e988.pdf" TargetMode="External"/><Relationship Id="rId114" Type="http://schemas.openxmlformats.org/officeDocument/2006/relationships/hyperlink" Target="https://www.mpam.mp.br/images/CT_13-2024_-_MP-PGJ_95dae.pdf" TargetMode="External"/><Relationship Id="rId119" Type="http://schemas.openxmlformats.org/officeDocument/2006/relationships/hyperlink" Target="https://www.mpam.mp.br/images/CT_08-2024_-_MP-PGJ_976bb.pdf" TargetMode="External"/><Relationship Id="rId44" Type="http://schemas.openxmlformats.org/officeDocument/2006/relationships/hyperlink" Target="https://www.mpam.mp.br/images/NFS_507_2024_BMJ_d1be3.pdf" TargetMode="External"/><Relationship Id="rId60" Type="http://schemas.openxmlformats.org/officeDocument/2006/relationships/hyperlink" Target="https://www.mpam.mp.br/images/NFS_185_2024_VIA_DIRETA_26efb.pdf" TargetMode="External"/><Relationship Id="rId65" Type="http://schemas.openxmlformats.org/officeDocument/2006/relationships/hyperlink" Target="https://www.mpam.mp.br/images/NFS_179_2024_VIA_DIRETA_df80f.pdf" TargetMode="External"/><Relationship Id="rId81" Type="http://schemas.openxmlformats.org/officeDocument/2006/relationships/hyperlink" Target="https://www.mpam.mp.br/images/CT_16-2023_-_MP-PGJ_8a82c.pdf" TargetMode="External"/><Relationship Id="rId86" Type="http://schemas.openxmlformats.org/officeDocument/2006/relationships/hyperlink" Target="https://www.mpam.mp.br/images/CT_21-2023_-_MP-PGJ_4dc3f.pdf" TargetMode="External"/><Relationship Id="rId130" Type="http://schemas.openxmlformats.org/officeDocument/2006/relationships/hyperlink" Target="https://www.mpam.mp.br/images/CT_23-2024_-_MP-PGJ_88c32.pdf" TargetMode="External"/><Relationship Id="rId135" Type="http://schemas.openxmlformats.org/officeDocument/2006/relationships/hyperlink" Target="https://www.mpam.mp.br/images/CC_N%C2%BA_010.2021_-_MP-PGJ_88af6.pdf" TargetMode="External"/><Relationship Id="rId13" Type="http://schemas.openxmlformats.org/officeDocument/2006/relationships/hyperlink" Target="https://www.mpam.mp.br/images/NFS_3168_2024_G_REFRIGERA%C3%87%C3%83O_fe6ad.pdf" TargetMode="External"/><Relationship Id="rId18" Type="http://schemas.openxmlformats.org/officeDocument/2006/relationships/hyperlink" Target="https://www.mpam.mp.br/images/NFS_496_2024_BMJ_10994.pdf" TargetMode="External"/><Relationship Id="rId39" Type="http://schemas.openxmlformats.org/officeDocument/2006/relationships/hyperlink" Target="https://www.mpam.mp.br/images/NFS_45238_2024_LOGIC_5c0d7.pdf" TargetMode="External"/><Relationship Id="rId109" Type="http://schemas.openxmlformats.org/officeDocument/2006/relationships/hyperlink" Target="https://www.mpam.mp.br/images/CT_01-2024_-_MP-PGJ_ac2a1.pdf" TargetMode="External"/><Relationship Id="rId34" Type="http://schemas.openxmlformats.org/officeDocument/2006/relationships/hyperlink" Target="https://www.mpam.mp.br/images/NFS_22204_2024_SIDI_e531a.pdf" TargetMode="External"/><Relationship Id="rId50" Type="http://schemas.openxmlformats.org/officeDocument/2006/relationships/hyperlink" Target="https://www.mpam.mp.br/images/NFS_30415_2024_MODULO_0f8dc.pdf" TargetMode="External"/><Relationship Id="rId55" Type="http://schemas.openxmlformats.org/officeDocument/2006/relationships/hyperlink" Target="https://www.mpam.mp.br/images/NFS_17182_2024_NP_TECNOLOGIA_274bf.pdf" TargetMode="External"/><Relationship Id="rId76" Type="http://schemas.openxmlformats.org/officeDocument/2006/relationships/hyperlink" Target="https://www.mpam.mp.br/images/CT_21-2023_-_MP-PGJ_4dc3f.pdf" TargetMode="External"/><Relationship Id="rId97" Type="http://schemas.openxmlformats.org/officeDocument/2006/relationships/hyperlink" Target="https://www.mpam.mp.br/images/Contratos/2021/CONVENIOS/Termo_de_Cess%C3%A3o_Onerosa_de_Uso_n%C2%BA_001_2021_TJ_8e094.pdf" TargetMode="External"/><Relationship Id="rId104" Type="http://schemas.openxmlformats.org/officeDocument/2006/relationships/hyperlink" Target="https://www.mpam.mp.br/images/2%C2%BA_TA_ao_CT_25-2022_-_MP-PGJ_e5ed3.pdf" TargetMode="External"/><Relationship Id="rId120" Type="http://schemas.openxmlformats.org/officeDocument/2006/relationships/hyperlink" Target="https://www.mpam.mp.br/images/CT_08-2024_-_MP-PGJ_976bb.pdf" TargetMode="External"/><Relationship Id="rId125" Type="http://schemas.openxmlformats.org/officeDocument/2006/relationships/hyperlink" Target="https://www.mpam.mp.br/images/CT_07-2024_-_MP-PGJ_aa585.pdf" TargetMode="External"/><Relationship Id="rId7" Type="http://schemas.openxmlformats.org/officeDocument/2006/relationships/hyperlink" Target="https://www.mpam.mp.br/images/NF_696_2024_QUALY_db7c9.pdf" TargetMode="External"/><Relationship Id="rId71" Type="http://schemas.openxmlformats.org/officeDocument/2006/relationships/hyperlink" Target="https://www.mpam.mp.br/images/NFS_431_2024_VIA_DIRETA_1b2a1.pdf%5d" TargetMode="External"/><Relationship Id="rId92" Type="http://schemas.openxmlformats.org/officeDocument/2006/relationships/hyperlink" Target="https://www.mpam.mp.br/images/CT_21-2023_-_MP-PGJ_4dc3f.pdf" TargetMode="External"/><Relationship Id="rId2" Type="http://schemas.openxmlformats.org/officeDocument/2006/relationships/hyperlink" Target="https://www.mpam.mp.br/images/NF_605376_2024_EDITORA_REVISTA_94361.pdf" TargetMode="External"/><Relationship Id="rId29" Type="http://schemas.openxmlformats.org/officeDocument/2006/relationships/hyperlink" Target="https://www.mpam.mp.br/images/NFS_49711_2024_PRODAM_6b278.pdf" TargetMode="External"/><Relationship Id="rId24" Type="http://schemas.openxmlformats.org/officeDocument/2006/relationships/hyperlink" Target="https://www.mpam.mp.br/images/NFS_3927_2024_ALFAMA_a1593.pdf" TargetMode="External"/><Relationship Id="rId40" Type="http://schemas.openxmlformats.org/officeDocument/2006/relationships/hyperlink" Target="https://www.mpam.mp.br/images/FATURA_0300039368565_2024_OI_b72dc.pdf" TargetMode="External"/><Relationship Id="rId45" Type="http://schemas.openxmlformats.org/officeDocument/2006/relationships/hyperlink" Target="https://www.mpam.mp.br/images/NFS_509_2024_BMJ_cd519.pdf" TargetMode="External"/><Relationship Id="rId66" Type="http://schemas.openxmlformats.org/officeDocument/2006/relationships/hyperlink" Target="https://www.mpam.mp.br/images/NF_698_2024_QUALY_NUTRI_09029.pdf" TargetMode="External"/><Relationship Id="rId87" Type="http://schemas.openxmlformats.org/officeDocument/2006/relationships/hyperlink" Target="https://www.mpam.mp.br/images/CT_21-2023_-_MP-PGJ_4dc3f.pdf" TargetMode="External"/><Relationship Id="rId110" Type="http://schemas.openxmlformats.org/officeDocument/2006/relationships/hyperlink" Target="https://www.mpam.mp.br/images/CT_04-2024_-_MP-PGJ_9c22c.pdf" TargetMode="External"/><Relationship Id="rId115" Type="http://schemas.openxmlformats.org/officeDocument/2006/relationships/hyperlink" Target="https://www.mpam.mp.br/images/3%C2%BA_TA_ao_CT_035-2021_-_MP-PGJ_f068e.pdf" TargetMode="External"/><Relationship Id="rId131" Type="http://schemas.openxmlformats.org/officeDocument/2006/relationships/hyperlink" Target="https://www.mpam.mp.br/images/CT_23-2024_-_MP-PGJ_88c32.pdf" TargetMode="External"/><Relationship Id="rId136" Type="http://schemas.openxmlformats.org/officeDocument/2006/relationships/hyperlink" Target="https://www.mpam.mp.br/images/CT_05-2024_-_MP-PGJ_3adfc.pdf" TargetMode="External"/><Relationship Id="rId61" Type="http://schemas.openxmlformats.org/officeDocument/2006/relationships/hyperlink" Target="https://www.mpam.mp.br/images/NFS_231_2024_STAR_GREEN_f5d80.pdf" TargetMode="External"/><Relationship Id="rId82" Type="http://schemas.openxmlformats.org/officeDocument/2006/relationships/hyperlink" Target="https://www.mpam.mp.br/images/CT_19-2023_-_MP-PGJ_9ff27.pdf" TargetMode="External"/><Relationship Id="rId19" Type="http://schemas.openxmlformats.org/officeDocument/2006/relationships/hyperlink" Target="https://www.mpam.mp.br/images/NFS_496_2024_BMJ_10994.pdf" TargetMode="External"/><Relationship Id="rId14" Type="http://schemas.openxmlformats.org/officeDocument/2006/relationships/hyperlink" Target="https://www.mpam.mp.br/images/NFS_3168_2024_G_REFRIGERA%C3%87%C3%83O_fe6ad.pdf" TargetMode="External"/><Relationship Id="rId30" Type="http://schemas.openxmlformats.org/officeDocument/2006/relationships/hyperlink" Target="https://www.mpam.mp.br/images/FATURA_0345991343_2024_TELEFONICA_BRASIL_40bd1.pdf" TargetMode="External"/><Relationship Id="rId35" Type="http://schemas.openxmlformats.org/officeDocument/2006/relationships/hyperlink" Target="https://www.mpam.mp.br/images/FATURA_75789_2024_CORREIOS_81548.pdf" TargetMode="External"/><Relationship Id="rId56" Type="http://schemas.openxmlformats.org/officeDocument/2006/relationships/hyperlink" Target="https://www.mpam.mp.br/images/Transpar%C3%AAncia_2024/Novembro/NFs/Servi%C3%A7os/NFS_930_2024_FAST_b4af2.pdf" TargetMode="External"/><Relationship Id="rId77" Type="http://schemas.openxmlformats.org/officeDocument/2006/relationships/hyperlink" Target="https://www.mpam.mp.br/images/CT_21-2023_-_MP-PGJ_4dc3f.pdf" TargetMode="External"/><Relationship Id="rId100" Type="http://schemas.openxmlformats.org/officeDocument/2006/relationships/hyperlink" Target="https://www.mpam.mp.br/images/CT_26-2022_-_MP-PGJ_a5aaf.pdf" TargetMode="External"/><Relationship Id="rId105" Type="http://schemas.openxmlformats.org/officeDocument/2006/relationships/hyperlink" Target="https://www.mpam.mp.br/images/2%C2%BA_TA_ao_CT_25-2022_-_MP-PGJ_e5ed3.pdf" TargetMode="External"/><Relationship Id="rId126" Type="http://schemas.openxmlformats.org/officeDocument/2006/relationships/hyperlink" Target="https://www.mpam.mp.br/images/CT_23-2024_-_MP-PGJ_88c32.pdf" TargetMode="External"/><Relationship Id="rId8" Type="http://schemas.openxmlformats.org/officeDocument/2006/relationships/hyperlink" Target="https://www.mpam.mp.br/images/FATURA_869937092024_2024_AMAZONAS_ENERGIA_b7f7d.pdf" TargetMode="External"/><Relationship Id="rId51" Type="http://schemas.openxmlformats.org/officeDocument/2006/relationships/hyperlink" Target="https://www.mpam.mp.br/images/NFS_2560227_2024_PRIME_8b802.pdf" TargetMode="External"/><Relationship Id="rId72" Type="http://schemas.openxmlformats.org/officeDocument/2006/relationships/hyperlink" Target="https://www.mpam.mp.br/images/NFS_431_2024_VIA_DIRETA_1b2a1.pdf%5d" TargetMode="External"/><Relationship Id="rId93" Type="http://schemas.openxmlformats.org/officeDocument/2006/relationships/hyperlink" Target="https://www.mpam.mp.br/images/CT_21-2023_-_MP-PGJ_4dc3f.pdf" TargetMode="External"/><Relationship Id="rId98" Type="http://schemas.openxmlformats.org/officeDocument/2006/relationships/hyperlink" Target="https://www.mpam.mp.br/images/Contratos/2021/CONVENIOS/Termo_de_Cess%C3%A3o_Onerosa_de_Uso_n%C2%BA_001_2021_TJ_8e094.pdf" TargetMode="External"/><Relationship Id="rId121" Type="http://schemas.openxmlformats.org/officeDocument/2006/relationships/hyperlink" Target="https://www.mpam.mp.br/images/CT_07-2024_-_MP-PGJ_aa585.pdf" TargetMode="External"/><Relationship Id="rId3" Type="http://schemas.openxmlformats.org/officeDocument/2006/relationships/hyperlink" Target="https://www.mpam.mp.br/images/NF_606220_2024_EDITORA_REVISTA_b64c7.pdf" TargetMode="External"/><Relationship Id="rId25" Type="http://schemas.openxmlformats.org/officeDocument/2006/relationships/hyperlink" Target="https://www.mpam.mp.br/images/NFS_249_2024_FERNANDES_5b136.pdf" TargetMode="External"/><Relationship Id="rId46" Type="http://schemas.openxmlformats.org/officeDocument/2006/relationships/hyperlink" Target="https://www.mpam.mp.br/images/NFS_508_2024_BMJ_e844b.pdf" TargetMode="External"/><Relationship Id="rId67" Type="http://schemas.openxmlformats.org/officeDocument/2006/relationships/hyperlink" Target="https://www.mpam.mp.br/images/NFS_520_2024_BMJ_d66bd.pdf" TargetMode="External"/><Relationship Id="rId116" Type="http://schemas.openxmlformats.org/officeDocument/2006/relationships/hyperlink" Target="https://www.mpam.mp.br/images/2_TA_ao_CT_N%C2%BA_033-2021-MP-PGJ_5ca34.pdf" TargetMode="External"/><Relationship Id="rId137" Type="http://schemas.openxmlformats.org/officeDocument/2006/relationships/hyperlink" Target="https://www.mpam.mp.br/images/5%C2%BA_TA_ao_CT_015-2020_-_MP-PGJ_53b5f.pdf" TargetMode="External"/><Relationship Id="rId20" Type="http://schemas.openxmlformats.org/officeDocument/2006/relationships/hyperlink" Target="https://www.mpam.mp.br/images/NFS_28947_2024_MODULO_ee324.pdf" TargetMode="External"/><Relationship Id="rId41" Type="http://schemas.openxmlformats.org/officeDocument/2006/relationships/hyperlink" Target="https://www.mpam.mp.br/images/NFS_1937_2024_FIOS_b6d9d.pdf" TargetMode="External"/><Relationship Id="rId62" Type="http://schemas.openxmlformats.org/officeDocument/2006/relationships/hyperlink" Target="https://www.mpam.mp.br/images/NFS_2319305_2024_TRIVALE_0028d.pdf" TargetMode="External"/><Relationship Id="rId83" Type="http://schemas.openxmlformats.org/officeDocument/2006/relationships/hyperlink" Target="https://www.mpam.mp.br/images/CT_08-2023_-_MP-PGJ_dc9c9.pdf%5d" TargetMode="External"/><Relationship Id="rId88" Type="http://schemas.openxmlformats.org/officeDocument/2006/relationships/hyperlink" Target="https://www.mpam.mp.br/images/CT_15-2023_-_MP-PGJ_777a8.pdf" TargetMode="External"/><Relationship Id="rId111" Type="http://schemas.openxmlformats.org/officeDocument/2006/relationships/hyperlink" Target="https://www.mpam.mp.br/images/CT_04-2024_-_MP-PGJ_9c22c.pdf" TargetMode="External"/><Relationship Id="rId132" Type="http://schemas.openxmlformats.org/officeDocument/2006/relationships/hyperlink" Target="https://www.mpam.mp.br/images/CT_23-2024_-_MP-PGJ_88c32.pdf" TargetMode="External"/><Relationship Id="rId15" Type="http://schemas.openxmlformats.org/officeDocument/2006/relationships/hyperlink" Target="https://www.mpam.mp.br/images/NFS_3168_2024_G_REFRIGERA%C3%87%C3%83O_fe6ad.pdf" TargetMode="External"/><Relationship Id="rId36" Type="http://schemas.openxmlformats.org/officeDocument/2006/relationships/hyperlink" Target="https://www.mpam.mp.br/images/FATURA_9785_2024_CERRADO_ed926.pdf" TargetMode="External"/><Relationship Id="rId57" Type="http://schemas.openxmlformats.org/officeDocument/2006/relationships/hyperlink" Target="https://www.mpam.mp.br/images/Transpar%C3%AAncia_2024/Novembro/NFs/Servi%C3%A7os/NFS_186_2024_VIA_DIRETA_85177.pdf%5d" TargetMode="External"/><Relationship Id="rId106" Type="http://schemas.openxmlformats.org/officeDocument/2006/relationships/hyperlink" Target="https://www.mpam.mp.br/images/CT_19-2024_-_MP-PGJ_419d8.pdf" TargetMode="External"/><Relationship Id="rId127" Type="http://schemas.openxmlformats.org/officeDocument/2006/relationships/hyperlink" Target="https://www.mpam.mp.br/images/CT_23-2024_-_MP-PGJ_88c32.pdf" TargetMode="External"/><Relationship Id="rId10" Type="http://schemas.openxmlformats.org/officeDocument/2006/relationships/hyperlink" Target="https://www.mpam.mp.br/images/NF_655396_2024_BRASOFTWARE_5e748.pdf" TargetMode="External"/><Relationship Id="rId31" Type="http://schemas.openxmlformats.org/officeDocument/2006/relationships/hyperlink" Target="https://www.mpam.mp.br/images/FATURA_0345991343_2024_TELEFONICA_BRASIL_40bd1.pdf" TargetMode="External"/><Relationship Id="rId52" Type="http://schemas.openxmlformats.org/officeDocument/2006/relationships/hyperlink" Target="https://www.mpam.mp.br/images/FATURA_869937102024_2024_AMAZONAS_ENERGIA_371f4.pdf" TargetMode="External"/><Relationship Id="rId73" Type="http://schemas.openxmlformats.org/officeDocument/2006/relationships/hyperlink" Target="https://www.mpam.mp.br/images/NFS_428_2024_VIA_DIRETA_6ead2.pdf" TargetMode="External"/><Relationship Id="rId78" Type="http://schemas.openxmlformats.org/officeDocument/2006/relationships/hyperlink" Target="https://www.mpam.mp.br/images/CT_15-2023_-_MP-PGJ_777a8.pdf" TargetMode="External"/><Relationship Id="rId94" Type="http://schemas.openxmlformats.org/officeDocument/2006/relationships/hyperlink" Target="https://www.mpam.mp.br/images/CCT_n%C2%BA_07-2024-MP-PGJ_2d3d7.pdf" TargetMode="External"/><Relationship Id="rId99" Type="http://schemas.openxmlformats.org/officeDocument/2006/relationships/hyperlink" Target="https://www.mpam.mp.br/images/CT_26-2022_-_MP-PGJ_a5aaf.pdf" TargetMode="External"/><Relationship Id="rId101" Type="http://schemas.openxmlformats.org/officeDocument/2006/relationships/hyperlink" Target="https://www.mpam.mp.br/images/CT_26-2022_-_MP-PGJ_a5aaf.pdf" TargetMode="External"/><Relationship Id="rId122" Type="http://schemas.openxmlformats.org/officeDocument/2006/relationships/hyperlink" Target="https://www.mpam.mp.br/images/Contratos/2022/Carta_Contrato/CC_05-2022_MP_-_PGJ_596f4.pdf" TargetMode="External"/><Relationship Id="rId4" Type="http://schemas.openxmlformats.org/officeDocument/2006/relationships/hyperlink" Target="https://www.mpam.mp.br/images/NF_606209_2024_EDITORA_REVISTA_58d77.pdf" TargetMode="External"/><Relationship Id="rId9" Type="http://schemas.openxmlformats.org/officeDocument/2006/relationships/hyperlink" Target="https://www.mpam.mp.br/images/FATURA_11_2024_PREVILEMOS_e8ca5.pdf" TargetMode="External"/><Relationship Id="rId26" Type="http://schemas.openxmlformats.org/officeDocument/2006/relationships/hyperlink" Target="https://www.mpam.mp.br/images/NFS_1282079_2024_LINK_CARD_198ab.pdf" TargetMode="External"/><Relationship Id="rId47" Type="http://schemas.openxmlformats.org/officeDocument/2006/relationships/hyperlink" Target="https://www.mpam.mp.br/images/NFS_6963_2024_JF_ENGENHARIA_ae2fd.pdf" TargetMode="External"/><Relationship Id="rId68" Type="http://schemas.openxmlformats.org/officeDocument/2006/relationships/hyperlink" Target="https://www.mpam.mp.br/images/NFS_521_2024_BMJ_679b9.pdf" TargetMode="External"/><Relationship Id="rId89" Type="http://schemas.openxmlformats.org/officeDocument/2006/relationships/hyperlink" Target="https://www.mpam.mp.br/images/CT_07-2023_-_MP-PGJ_fb5b5.pdf" TargetMode="External"/><Relationship Id="rId112" Type="http://schemas.openxmlformats.org/officeDocument/2006/relationships/hyperlink" Target="https://www.mpam.mp.br/images/3%C2%BA_TA_ao_CT_012-2021_-_MP-PGJ_f3585.pdf" TargetMode="External"/><Relationship Id="rId133" Type="http://schemas.openxmlformats.org/officeDocument/2006/relationships/hyperlink" Target="https://www.mpam.mp.br/images/CT_23-2024_-_MP-PGJ_88c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42D27-A8E0-4C9C-A89F-855BA73C64A0}">
  <dimension ref="A1:Q177"/>
  <sheetViews>
    <sheetView tabSelected="1" zoomScale="84" zoomScaleNormal="84" zoomScaleSheetLayoutView="80" workbookViewId="0">
      <selection activeCell="K14" sqref="K14"/>
    </sheetView>
  </sheetViews>
  <sheetFormatPr defaultRowHeight="15"/>
  <cols>
    <col min="1" max="1" width="13.7109375" customWidth="1"/>
    <col min="2" max="2" width="14.7109375" customWidth="1"/>
    <col min="3" max="3" width="21.7109375" bestFit="1" customWidth="1"/>
    <col min="4" max="4" width="35.5703125" customWidth="1"/>
    <col min="5" max="5" width="33.140625" style="2" customWidth="1"/>
    <col min="6" max="6" width="25" style="3" bestFit="1" customWidth="1"/>
    <col min="7" max="7" width="25" style="8" bestFit="1" customWidth="1"/>
    <col min="8" max="8" width="10.140625" hidden="1" customWidth="1"/>
    <col min="9" max="9" width="16.140625" hidden="1" customWidth="1"/>
    <col min="10" max="10" width="15.85546875" bestFit="1" customWidth="1"/>
    <col min="11" max="11" width="15.42578125" bestFit="1" customWidth="1"/>
    <col min="12" max="12" width="16.140625" bestFit="1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1"/>
      <c r="D1" s="1"/>
      <c r="G1" s="4"/>
      <c r="H1" s="5"/>
      <c r="I1" s="5"/>
      <c r="J1" s="1"/>
    </row>
    <row r="2" spans="1:13" ht="18" customHeight="1">
      <c r="A2" s="6" t="str">
        <f>[1]Bens!A2</f>
        <v>NOVEMBRO/2024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0.25" customHeight="1">
      <c r="A3" s="7" t="s">
        <v>0</v>
      </c>
      <c r="B3" s="7"/>
      <c r="C3" s="7"/>
      <c r="D3" s="7"/>
      <c r="E3" s="7"/>
      <c r="G3" s="4"/>
      <c r="H3" s="5"/>
      <c r="I3" s="5"/>
      <c r="J3" s="1"/>
    </row>
    <row r="4" spans="1:13" ht="15" customHeight="1"/>
    <row r="5" spans="1:13" ht="18" customHeight="1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3" ht="31.5" customHeight="1">
      <c r="A6" s="10" t="s">
        <v>2</v>
      </c>
      <c r="B6" s="10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2" t="s">
        <v>8</v>
      </c>
      <c r="H6" s="13" t="s">
        <v>9</v>
      </c>
      <c r="I6" s="13" t="s">
        <v>10</v>
      </c>
      <c r="J6" s="11" t="s">
        <v>11</v>
      </c>
      <c r="K6" s="11" t="s">
        <v>12</v>
      </c>
      <c r="L6" s="11" t="s">
        <v>13</v>
      </c>
      <c r="M6" s="11" t="s">
        <v>14</v>
      </c>
    </row>
    <row r="7" spans="1:13" s="23" customFormat="1" ht="123" customHeight="1">
      <c r="A7" s="14" t="s">
        <v>15</v>
      </c>
      <c r="B7" s="15">
        <v>1</v>
      </c>
      <c r="C7" s="16">
        <v>87883807000106</v>
      </c>
      <c r="D7" s="17" t="s">
        <v>16</v>
      </c>
      <c r="E7" s="18" t="s">
        <v>17</v>
      </c>
      <c r="F7" s="18" t="s">
        <v>18</v>
      </c>
      <c r="G7" s="19">
        <v>45600</v>
      </c>
      <c r="H7" s="20" t="s">
        <v>19</v>
      </c>
      <c r="I7" s="21">
        <v>162</v>
      </c>
      <c r="J7" s="22">
        <v>45603</v>
      </c>
      <c r="K7" s="17" t="s">
        <v>20</v>
      </c>
      <c r="L7" s="21">
        <f>3.88+158.12</f>
        <v>162</v>
      </c>
      <c r="M7" s="20" t="s">
        <v>21</v>
      </c>
    </row>
    <row r="8" spans="1:13" s="23" customFormat="1" ht="120">
      <c r="A8" s="14" t="s">
        <v>15</v>
      </c>
      <c r="B8" s="15">
        <v>2</v>
      </c>
      <c r="C8" s="15">
        <v>60501293000112</v>
      </c>
      <c r="D8" s="17" t="s">
        <v>22</v>
      </c>
      <c r="E8" s="18" t="s">
        <v>23</v>
      </c>
      <c r="F8" s="18" t="s">
        <v>24</v>
      </c>
      <c r="G8" s="19">
        <v>45600</v>
      </c>
      <c r="H8" s="20" t="s">
        <v>25</v>
      </c>
      <c r="I8" s="21">
        <v>2873.69</v>
      </c>
      <c r="J8" s="22">
        <v>45603</v>
      </c>
      <c r="K8" s="17" t="s">
        <v>20</v>
      </c>
      <c r="L8" s="21">
        <f>34.49+2839.2</f>
        <v>2873.6899999999996</v>
      </c>
      <c r="M8" s="20" t="s">
        <v>26</v>
      </c>
    </row>
    <row r="9" spans="1:13" s="23" customFormat="1" ht="142.5" customHeight="1">
      <c r="A9" s="14" t="s">
        <v>15</v>
      </c>
      <c r="B9" s="15">
        <v>3</v>
      </c>
      <c r="C9" s="24">
        <v>60501293000112</v>
      </c>
      <c r="D9" s="17" t="s">
        <v>22</v>
      </c>
      <c r="E9" s="18" t="s">
        <v>27</v>
      </c>
      <c r="F9" s="18" t="s">
        <v>28</v>
      </c>
      <c r="G9" s="19">
        <v>45600</v>
      </c>
      <c r="H9" s="20" t="s">
        <v>29</v>
      </c>
      <c r="I9" s="21">
        <v>2873.69</v>
      </c>
      <c r="J9" s="22">
        <v>45603</v>
      </c>
      <c r="K9" s="17" t="s">
        <v>20</v>
      </c>
      <c r="L9" s="21">
        <f>34.49+2839.2</f>
        <v>2873.6899999999996</v>
      </c>
      <c r="M9" s="20" t="s">
        <v>26</v>
      </c>
    </row>
    <row r="10" spans="1:13" s="23" customFormat="1" ht="120.75" customHeight="1">
      <c r="A10" s="14" t="s">
        <v>15</v>
      </c>
      <c r="B10" s="15">
        <v>4</v>
      </c>
      <c r="C10" s="24">
        <v>60501293000112</v>
      </c>
      <c r="D10" s="17" t="s">
        <v>22</v>
      </c>
      <c r="E10" s="18" t="s">
        <v>30</v>
      </c>
      <c r="F10" s="18" t="s">
        <v>31</v>
      </c>
      <c r="G10" s="19">
        <v>45600</v>
      </c>
      <c r="H10" s="20" t="s">
        <v>32</v>
      </c>
      <c r="I10" s="21">
        <v>3158.12</v>
      </c>
      <c r="J10" s="22">
        <v>45603</v>
      </c>
      <c r="K10" s="17" t="s">
        <v>20</v>
      </c>
      <c r="L10" s="21">
        <f>37.9+3120.22</f>
        <v>3158.12</v>
      </c>
      <c r="M10" s="20" t="s">
        <v>26</v>
      </c>
    </row>
    <row r="11" spans="1:13" s="23" customFormat="1" ht="120">
      <c r="A11" s="14" t="s">
        <v>15</v>
      </c>
      <c r="B11" s="15">
        <v>5</v>
      </c>
      <c r="C11" s="24">
        <v>60501293000112</v>
      </c>
      <c r="D11" s="17" t="s">
        <v>22</v>
      </c>
      <c r="E11" s="18" t="s">
        <v>33</v>
      </c>
      <c r="F11" s="18" t="s">
        <v>34</v>
      </c>
      <c r="G11" s="19">
        <v>45600</v>
      </c>
      <c r="H11" s="20" t="s">
        <v>35</v>
      </c>
      <c r="I11" s="21">
        <v>3158.12</v>
      </c>
      <c r="J11" s="22">
        <v>45603</v>
      </c>
      <c r="K11" s="17" t="s">
        <v>20</v>
      </c>
      <c r="L11" s="21">
        <f>37.9+3120.22</f>
        <v>3158.12</v>
      </c>
      <c r="M11" s="20" t="s">
        <v>26</v>
      </c>
    </row>
    <row r="12" spans="1:13" s="23" customFormat="1" ht="90">
      <c r="A12" s="14" t="s">
        <v>15</v>
      </c>
      <c r="B12" s="15">
        <v>6</v>
      </c>
      <c r="C12" s="24">
        <v>57142978000105</v>
      </c>
      <c r="D12" s="17" t="s">
        <v>36</v>
      </c>
      <c r="E12" s="18" t="s">
        <v>37</v>
      </c>
      <c r="F12" s="18" t="s">
        <v>38</v>
      </c>
      <c r="G12" s="19">
        <v>45600</v>
      </c>
      <c r="H12" s="20" t="s">
        <v>39</v>
      </c>
      <c r="I12" s="21">
        <v>93073.2</v>
      </c>
      <c r="J12" s="22">
        <v>45603</v>
      </c>
      <c r="K12" s="17" t="s">
        <v>20</v>
      </c>
      <c r="L12" s="21">
        <f>4467.51+88605.69</f>
        <v>93073.2</v>
      </c>
      <c r="M12" s="20" t="s">
        <v>40</v>
      </c>
    </row>
    <row r="13" spans="1:13" s="23" customFormat="1" ht="132.75" customHeight="1">
      <c r="A13" s="14" t="s">
        <v>15</v>
      </c>
      <c r="B13" s="15">
        <v>7</v>
      </c>
      <c r="C13" s="24">
        <v>11699529000161</v>
      </c>
      <c r="D13" s="17" t="s">
        <v>41</v>
      </c>
      <c r="E13" s="17" t="s">
        <v>42</v>
      </c>
      <c r="F13" s="18" t="s">
        <v>43</v>
      </c>
      <c r="G13" s="19">
        <v>45600</v>
      </c>
      <c r="H13" s="20" t="s">
        <v>44</v>
      </c>
      <c r="I13" s="21">
        <v>3185</v>
      </c>
      <c r="J13" s="22">
        <v>45603</v>
      </c>
      <c r="K13" s="17" t="s">
        <v>20</v>
      </c>
      <c r="L13" s="21">
        <v>3185</v>
      </c>
      <c r="M13" s="20" t="s">
        <v>45</v>
      </c>
    </row>
    <row r="14" spans="1:13" s="23" customFormat="1" ht="141.75" customHeight="1">
      <c r="A14" s="14" t="s">
        <v>15</v>
      </c>
      <c r="B14" s="15">
        <v>8</v>
      </c>
      <c r="C14" s="24">
        <v>2341467000120</v>
      </c>
      <c r="D14" s="17" t="s">
        <v>46</v>
      </c>
      <c r="E14" s="18" t="s">
        <v>47</v>
      </c>
      <c r="F14" s="18" t="s">
        <v>48</v>
      </c>
      <c r="G14" s="19">
        <v>45602</v>
      </c>
      <c r="H14" s="20" t="s">
        <v>49</v>
      </c>
      <c r="I14" s="21">
        <v>116162.2</v>
      </c>
      <c r="J14" s="22">
        <v>45602</v>
      </c>
      <c r="K14" s="17" t="s">
        <v>50</v>
      </c>
      <c r="L14" s="21">
        <f>114077.97+2084.23</f>
        <v>116162.2</v>
      </c>
      <c r="M14" s="20" t="s">
        <v>51</v>
      </c>
    </row>
    <row r="15" spans="1:13" s="23" customFormat="1" ht="120">
      <c r="A15" s="14" t="s">
        <v>15</v>
      </c>
      <c r="B15" s="15">
        <v>9</v>
      </c>
      <c r="C15" s="24">
        <v>17398132000116</v>
      </c>
      <c r="D15" s="17" t="s">
        <v>52</v>
      </c>
      <c r="E15" s="18" t="s">
        <v>53</v>
      </c>
      <c r="F15" s="18" t="s">
        <v>54</v>
      </c>
      <c r="G15" s="19">
        <v>45602</v>
      </c>
      <c r="H15" s="20" t="s">
        <v>55</v>
      </c>
      <c r="I15" s="21">
        <v>96.12</v>
      </c>
      <c r="J15" s="22">
        <v>45603</v>
      </c>
      <c r="K15" s="17" t="s">
        <v>20</v>
      </c>
      <c r="L15" s="21">
        <v>96.12</v>
      </c>
      <c r="M15" s="20" t="s">
        <v>56</v>
      </c>
    </row>
    <row r="16" spans="1:13" s="23" customFormat="1" ht="138.75" customHeight="1">
      <c r="A16" s="14" t="s">
        <v>15</v>
      </c>
      <c r="B16" s="15">
        <v>10</v>
      </c>
      <c r="C16" s="24">
        <v>57142978000105</v>
      </c>
      <c r="D16" s="17" t="s">
        <v>36</v>
      </c>
      <c r="E16" s="17" t="s">
        <v>57</v>
      </c>
      <c r="F16" s="18" t="s">
        <v>58</v>
      </c>
      <c r="G16" s="19">
        <v>45602</v>
      </c>
      <c r="H16" s="20" t="s">
        <v>59</v>
      </c>
      <c r="I16" s="21">
        <v>93073.2</v>
      </c>
      <c r="J16" s="22">
        <v>45603</v>
      </c>
      <c r="K16" s="17" t="s">
        <v>20</v>
      </c>
      <c r="L16" s="21">
        <f>4467.51+88605.69</f>
        <v>93073.2</v>
      </c>
      <c r="M16" s="20" t="s">
        <v>60</v>
      </c>
    </row>
    <row r="17" spans="1:16" s="23" customFormat="1" ht="90" customHeight="1">
      <c r="A17" s="14" t="s">
        <v>15</v>
      </c>
      <c r="B17" s="15">
        <v>11</v>
      </c>
      <c r="C17" s="24">
        <v>4301769000109</v>
      </c>
      <c r="D17" s="17" t="s">
        <v>61</v>
      </c>
      <c r="E17" s="18" t="s">
        <v>62</v>
      </c>
      <c r="F17" s="18" t="s">
        <v>63</v>
      </c>
      <c r="G17" s="19">
        <v>45602</v>
      </c>
      <c r="H17" s="20" t="s">
        <v>64</v>
      </c>
      <c r="I17" s="21">
        <v>5292.44</v>
      </c>
      <c r="J17" s="22">
        <v>45603</v>
      </c>
      <c r="K17" s="17" t="s">
        <v>20</v>
      </c>
      <c r="L17" s="21">
        <v>5292.44</v>
      </c>
      <c r="M17" s="20" t="s">
        <v>65</v>
      </c>
    </row>
    <row r="18" spans="1:16" s="23" customFormat="1" ht="94.5" customHeight="1">
      <c r="A18" s="14" t="s">
        <v>15</v>
      </c>
      <c r="B18" s="15">
        <v>12</v>
      </c>
      <c r="C18" s="24">
        <v>4301769000110</v>
      </c>
      <c r="D18" s="17" t="s">
        <v>61</v>
      </c>
      <c r="E18" s="18" t="s">
        <v>66</v>
      </c>
      <c r="F18" s="18" t="s">
        <v>67</v>
      </c>
      <c r="G18" s="19">
        <v>45602</v>
      </c>
      <c r="H18" s="20" t="s">
        <v>68</v>
      </c>
      <c r="I18" s="21">
        <v>5292.44</v>
      </c>
      <c r="J18" s="22">
        <v>45603</v>
      </c>
      <c r="K18" s="17" t="s">
        <v>20</v>
      </c>
      <c r="L18" s="21">
        <v>5292.44</v>
      </c>
      <c r="M18" s="20" t="s">
        <v>69</v>
      </c>
    </row>
    <row r="19" spans="1:16" s="23" customFormat="1" ht="156.75" customHeight="1">
      <c r="A19" s="14" t="s">
        <v>15</v>
      </c>
      <c r="B19" s="15">
        <v>13</v>
      </c>
      <c r="C19" s="24">
        <v>2037069000115</v>
      </c>
      <c r="D19" s="17" t="s">
        <v>70</v>
      </c>
      <c r="E19" s="18" t="s">
        <v>71</v>
      </c>
      <c r="F19" s="18" t="s">
        <v>72</v>
      </c>
      <c r="G19" s="19">
        <v>45602</v>
      </c>
      <c r="H19" s="20" t="s">
        <v>73</v>
      </c>
      <c r="I19" s="21">
        <v>16586.39</v>
      </c>
      <c r="J19" s="22">
        <v>45603</v>
      </c>
      <c r="K19" s="17" t="s">
        <v>20</v>
      </c>
      <c r="L19" s="21">
        <f>766.12+3192.15+5605.39</f>
        <v>9563.66</v>
      </c>
      <c r="M19" s="20" t="s">
        <v>74</v>
      </c>
    </row>
    <row r="20" spans="1:16" s="23" customFormat="1" ht="156.75" customHeight="1">
      <c r="A20" s="14" t="s">
        <v>15</v>
      </c>
      <c r="B20" s="15">
        <v>14</v>
      </c>
      <c r="C20" s="24">
        <v>2037069000115</v>
      </c>
      <c r="D20" s="17" t="s">
        <v>70</v>
      </c>
      <c r="E20" s="18" t="s">
        <v>75</v>
      </c>
      <c r="F20" s="18" t="s">
        <v>72</v>
      </c>
      <c r="G20" s="19">
        <v>45602</v>
      </c>
      <c r="H20" s="20" t="s">
        <v>76</v>
      </c>
      <c r="I20" s="21">
        <v>20730.34</v>
      </c>
      <c r="J20" s="22">
        <v>45603</v>
      </c>
      <c r="K20" s="17" t="s">
        <v>20</v>
      </c>
      <c r="L20" s="21">
        <v>20730.34</v>
      </c>
      <c r="M20" s="20" t="s">
        <v>74</v>
      </c>
    </row>
    <row r="21" spans="1:16" s="23" customFormat="1" ht="156.75" customHeight="1">
      <c r="A21" s="14" t="s">
        <v>15</v>
      </c>
      <c r="B21" s="15">
        <v>15</v>
      </c>
      <c r="C21" s="24">
        <v>2037069000115</v>
      </c>
      <c r="D21" s="17" t="s">
        <v>70</v>
      </c>
      <c r="E21" s="18" t="s">
        <v>75</v>
      </c>
      <c r="F21" s="18" t="s">
        <v>72</v>
      </c>
      <c r="G21" s="19">
        <v>45602</v>
      </c>
      <c r="H21" s="20" t="s">
        <v>77</v>
      </c>
      <c r="I21" s="21">
        <v>26526.240000000002</v>
      </c>
      <c r="J21" s="22">
        <v>45603</v>
      </c>
      <c r="K21" s="17" t="s">
        <v>20</v>
      </c>
      <c r="L21" s="21">
        <v>26526.240000000002</v>
      </c>
      <c r="M21" s="20" t="s">
        <v>74</v>
      </c>
    </row>
    <row r="22" spans="1:16" s="23" customFormat="1" ht="105">
      <c r="A22" s="14" t="s">
        <v>15</v>
      </c>
      <c r="B22" s="15">
        <v>16</v>
      </c>
      <c r="C22" s="16">
        <v>27441006000150</v>
      </c>
      <c r="D22" s="17" t="s">
        <v>78</v>
      </c>
      <c r="E22" s="18" t="s">
        <v>79</v>
      </c>
      <c r="F22" s="18" t="s">
        <v>80</v>
      </c>
      <c r="G22" s="19">
        <v>45603</v>
      </c>
      <c r="H22" s="20" t="s">
        <v>81</v>
      </c>
      <c r="I22" s="21">
        <v>3900</v>
      </c>
      <c r="J22" s="22">
        <v>45604</v>
      </c>
      <c r="K22" s="17" t="s">
        <v>20</v>
      </c>
      <c r="L22" s="21">
        <v>3900</v>
      </c>
      <c r="M22" s="20" t="s">
        <v>82</v>
      </c>
    </row>
    <row r="23" spans="1:16" s="23" customFormat="1" ht="90">
      <c r="A23" s="14" t="s">
        <v>15</v>
      </c>
      <c r="B23" s="15">
        <v>17</v>
      </c>
      <c r="C23" s="15">
        <v>84544469000181</v>
      </c>
      <c r="D23" s="17" t="s">
        <v>83</v>
      </c>
      <c r="E23" s="18" t="s">
        <v>84</v>
      </c>
      <c r="F23" s="18" t="s">
        <v>85</v>
      </c>
      <c r="G23" s="19">
        <v>45603</v>
      </c>
      <c r="H23" s="20" t="s">
        <v>86</v>
      </c>
      <c r="I23" s="21">
        <v>3577.66</v>
      </c>
      <c r="J23" s="22">
        <v>45604</v>
      </c>
      <c r="K23" s="17" t="s">
        <v>20</v>
      </c>
      <c r="L23" s="21">
        <f>189.8+3387.86</f>
        <v>3577.6600000000003</v>
      </c>
      <c r="M23" s="20" t="s">
        <v>87</v>
      </c>
      <c r="P23" s="25"/>
    </row>
    <row r="24" spans="1:16" s="23" customFormat="1" ht="90">
      <c r="A24" s="14" t="s">
        <v>15</v>
      </c>
      <c r="B24" s="15">
        <v>18</v>
      </c>
      <c r="C24" s="24">
        <v>84544469000181</v>
      </c>
      <c r="D24" s="17" t="s">
        <v>88</v>
      </c>
      <c r="E24" s="18" t="s">
        <v>89</v>
      </c>
      <c r="F24" s="18" t="s">
        <v>85</v>
      </c>
      <c r="G24" s="19">
        <v>45603</v>
      </c>
      <c r="H24" s="20" t="s">
        <v>90</v>
      </c>
      <c r="I24" s="21">
        <v>218.24</v>
      </c>
      <c r="J24" s="22">
        <v>45604</v>
      </c>
      <c r="K24" s="17" t="s">
        <v>20</v>
      </c>
      <c r="L24" s="21">
        <v>218.24</v>
      </c>
      <c r="M24" s="20" t="s">
        <v>87</v>
      </c>
    </row>
    <row r="25" spans="1:16" s="23" customFormat="1" ht="105">
      <c r="A25" s="14" t="s">
        <v>15</v>
      </c>
      <c r="B25" s="15">
        <v>19</v>
      </c>
      <c r="C25" s="16">
        <v>5926726000173</v>
      </c>
      <c r="D25" s="17" t="s">
        <v>91</v>
      </c>
      <c r="E25" s="18" t="s">
        <v>92</v>
      </c>
      <c r="F25" s="18" t="s">
        <v>93</v>
      </c>
      <c r="G25" s="19">
        <v>45603</v>
      </c>
      <c r="H25" s="20" t="s">
        <v>94</v>
      </c>
      <c r="I25" s="21">
        <v>11214.67</v>
      </c>
      <c r="J25" s="22">
        <v>45604</v>
      </c>
      <c r="K25" s="17" t="s">
        <v>20</v>
      </c>
      <c r="L25" s="21">
        <f>538.3+10676.37</f>
        <v>11214.67</v>
      </c>
      <c r="M25" s="20" t="s">
        <v>95</v>
      </c>
    </row>
    <row r="26" spans="1:16" s="23" customFormat="1" ht="75">
      <c r="A26" s="14" t="s">
        <v>15</v>
      </c>
      <c r="B26" s="15">
        <v>20</v>
      </c>
      <c r="C26" s="15">
        <v>35486862000150</v>
      </c>
      <c r="D26" s="17" t="s">
        <v>96</v>
      </c>
      <c r="E26" s="18" t="s">
        <v>97</v>
      </c>
      <c r="F26" s="18" t="s">
        <v>98</v>
      </c>
      <c r="G26" s="19">
        <v>45603</v>
      </c>
      <c r="H26" s="20" t="s">
        <v>99</v>
      </c>
      <c r="I26" s="21">
        <v>4619.97</v>
      </c>
      <c r="J26" s="22">
        <v>45604</v>
      </c>
      <c r="K26" s="17" t="s">
        <v>20</v>
      </c>
      <c r="L26" s="21">
        <f>221.76+231+4167.21</f>
        <v>4619.97</v>
      </c>
      <c r="M26" s="20" t="s">
        <v>100</v>
      </c>
    </row>
    <row r="27" spans="1:16" s="23" customFormat="1" ht="94.5">
      <c r="A27" s="14" t="s">
        <v>15</v>
      </c>
      <c r="B27" s="15">
        <v>21</v>
      </c>
      <c r="C27" s="24">
        <v>17615848000128</v>
      </c>
      <c r="D27" s="17" t="s">
        <v>101</v>
      </c>
      <c r="E27" s="26" t="s">
        <v>102</v>
      </c>
      <c r="F27" s="18" t="s">
        <v>103</v>
      </c>
      <c r="G27" s="19">
        <v>45603</v>
      </c>
      <c r="H27" s="20" t="s">
        <v>104</v>
      </c>
      <c r="I27" s="21">
        <v>1355</v>
      </c>
      <c r="J27" s="22">
        <v>45604</v>
      </c>
      <c r="K27" s="17" t="s">
        <v>20</v>
      </c>
      <c r="L27" s="21">
        <v>1355</v>
      </c>
      <c r="M27" s="20" t="s">
        <v>105</v>
      </c>
    </row>
    <row r="28" spans="1:16" s="23" customFormat="1" ht="120">
      <c r="A28" s="14" t="s">
        <v>15</v>
      </c>
      <c r="B28" s="15">
        <v>22</v>
      </c>
      <c r="C28" s="24">
        <v>22865751000103</v>
      </c>
      <c r="D28" s="17" t="s">
        <v>106</v>
      </c>
      <c r="E28" s="18" t="s">
        <v>107</v>
      </c>
      <c r="F28" s="18" t="s">
        <v>108</v>
      </c>
      <c r="G28" s="19">
        <v>45603</v>
      </c>
      <c r="H28" s="20" t="s">
        <v>109</v>
      </c>
      <c r="I28" s="21">
        <v>19402.25</v>
      </c>
      <c r="J28" s="22">
        <v>45604</v>
      </c>
      <c r="K28" s="17" t="s">
        <v>20</v>
      </c>
      <c r="L28" s="21">
        <v>19402.25</v>
      </c>
      <c r="M28" s="20" t="s">
        <v>110</v>
      </c>
    </row>
    <row r="29" spans="1:16" ht="105">
      <c r="A29" s="14" t="s">
        <v>15</v>
      </c>
      <c r="B29" s="15">
        <v>23</v>
      </c>
      <c r="C29" s="24">
        <v>4824261000187</v>
      </c>
      <c r="D29" s="17" t="s">
        <v>111</v>
      </c>
      <c r="E29" s="18" t="s">
        <v>112</v>
      </c>
      <c r="F29" s="18" t="s">
        <v>113</v>
      </c>
      <c r="G29" s="19">
        <v>45609</v>
      </c>
      <c r="H29" s="20" t="s">
        <v>114</v>
      </c>
      <c r="I29" s="21">
        <v>9000</v>
      </c>
      <c r="J29" s="22">
        <v>45609</v>
      </c>
      <c r="K29" s="17" t="s">
        <v>20</v>
      </c>
      <c r="L29" s="21">
        <f>450+8550</f>
        <v>9000</v>
      </c>
      <c r="M29" s="20" t="s">
        <v>115</v>
      </c>
    </row>
    <row r="30" spans="1:16" s="23" customFormat="1" ht="120">
      <c r="A30" s="14" t="s">
        <v>15</v>
      </c>
      <c r="B30" s="15">
        <v>24</v>
      </c>
      <c r="C30" s="24">
        <v>27816603000112</v>
      </c>
      <c r="D30" s="17" t="s">
        <v>116</v>
      </c>
      <c r="E30" s="18" t="s">
        <v>117</v>
      </c>
      <c r="F30" s="18" t="s">
        <v>118</v>
      </c>
      <c r="G30" s="19">
        <v>45609</v>
      </c>
      <c r="H30" s="20" t="s">
        <v>119</v>
      </c>
      <c r="I30" s="21">
        <v>18978.55</v>
      </c>
      <c r="J30" s="22">
        <v>45609</v>
      </c>
      <c r="K30" s="17" t="s">
        <v>20</v>
      </c>
      <c r="L30" s="21">
        <f>227.74+18750.81</f>
        <v>18978.550000000003</v>
      </c>
      <c r="M30" s="20" t="s">
        <v>120</v>
      </c>
    </row>
    <row r="31" spans="1:16" s="23" customFormat="1" ht="120">
      <c r="A31" s="14" t="s">
        <v>15</v>
      </c>
      <c r="B31" s="15">
        <v>25</v>
      </c>
      <c r="C31" s="24">
        <v>12039966000111</v>
      </c>
      <c r="D31" s="17" t="s">
        <v>121</v>
      </c>
      <c r="E31" s="18" t="s">
        <v>122</v>
      </c>
      <c r="F31" s="18" t="s">
        <v>123</v>
      </c>
      <c r="G31" s="19">
        <v>45609</v>
      </c>
      <c r="H31" s="20" t="s">
        <v>124</v>
      </c>
      <c r="I31" s="21">
        <v>38324.35</v>
      </c>
      <c r="J31" s="22">
        <v>45609</v>
      </c>
      <c r="K31" s="17" t="s">
        <v>20</v>
      </c>
      <c r="L31" s="21">
        <v>38324.35</v>
      </c>
      <c r="M31" s="20" t="s">
        <v>125</v>
      </c>
      <c r="N31" s="27"/>
    </row>
    <row r="32" spans="1:16" s="23" customFormat="1" ht="120">
      <c r="A32" s="14" t="s">
        <v>15</v>
      </c>
      <c r="B32" s="15">
        <v>26</v>
      </c>
      <c r="C32" s="24">
        <v>2341467000120</v>
      </c>
      <c r="D32" s="17" t="s">
        <v>46</v>
      </c>
      <c r="E32" s="18" t="s">
        <v>126</v>
      </c>
      <c r="F32" s="18" t="s">
        <v>127</v>
      </c>
      <c r="G32" s="19">
        <v>45609</v>
      </c>
      <c r="H32" s="20" t="s">
        <v>128</v>
      </c>
      <c r="I32" s="21">
        <v>50008.26</v>
      </c>
      <c r="J32" s="22">
        <v>45609</v>
      </c>
      <c r="K32" s="17" t="s">
        <v>20</v>
      </c>
      <c r="L32" s="21">
        <f>2263.85+47744.41</f>
        <v>50008.26</v>
      </c>
      <c r="M32" s="20" t="s">
        <v>129</v>
      </c>
    </row>
    <row r="33" spans="1:17" s="23" customFormat="1" ht="120">
      <c r="A33" s="14" t="s">
        <v>15</v>
      </c>
      <c r="B33" s="15">
        <v>27</v>
      </c>
      <c r="C33" s="24">
        <v>2341467000120</v>
      </c>
      <c r="D33" s="28" t="s">
        <v>46</v>
      </c>
      <c r="E33" s="18" t="s">
        <v>130</v>
      </c>
      <c r="F33" s="18" t="s">
        <v>127</v>
      </c>
      <c r="G33" s="19">
        <v>45609</v>
      </c>
      <c r="H33" s="20" t="s">
        <v>131</v>
      </c>
      <c r="I33" s="21">
        <v>73661.259999999995</v>
      </c>
      <c r="J33" s="22">
        <v>45609</v>
      </c>
      <c r="K33" s="17" t="s">
        <v>20</v>
      </c>
      <c r="L33" s="21">
        <v>73661.259999999995</v>
      </c>
      <c r="M33" s="20" t="s">
        <v>129</v>
      </c>
    </row>
    <row r="34" spans="1:17" s="23" customFormat="1" ht="120">
      <c r="A34" s="14" t="s">
        <v>15</v>
      </c>
      <c r="B34" s="15">
        <v>28</v>
      </c>
      <c r="C34" s="24">
        <v>4407920000180</v>
      </c>
      <c r="D34" s="17" t="s">
        <v>132</v>
      </c>
      <c r="E34" s="18" t="s">
        <v>133</v>
      </c>
      <c r="F34" s="18" t="s">
        <v>134</v>
      </c>
      <c r="G34" s="19">
        <v>45609</v>
      </c>
      <c r="H34" s="20" t="s">
        <v>135</v>
      </c>
      <c r="I34" s="21">
        <v>3387.67</v>
      </c>
      <c r="J34" s="22">
        <v>45609</v>
      </c>
      <c r="K34" s="17" t="s">
        <v>20</v>
      </c>
      <c r="L34" s="21">
        <f>169.38+3218.29</f>
        <v>3387.67</v>
      </c>
      <c r="M34" s="20" t="s">
        <v>136</v>
      </c>
    </row>
    <row r="35" spans="1:17" s="23" customFormat="1" ht="108.75" customHeight="1">
      <c r="A35" s="14" t="s">
        <v>15</v>
      </c>
      <c r="B35" s="15">
        <v>29</v>
      </c>
      <c r="C35" s="15">
        <v>2558157000162</v>
      </c>
      <c r="D35" s="17" t="s">
        <v>137</v>
      </c>
      <c r="E35" s="18" t="s">
        <v>138</v>
      </c>
      <c r="F35" s="18" t="s">
        <v>139</v>
      </c>
      <c r="G35" s="19">
        <v>45610</v>
      </c>
      <c r="H35" s="20" t="s">
        <v>140</v>
      </c>
      <c r="I35" s="21">
        <v>5969.73</v>
      </c>
      <c r="J35" s="22">
        <v>45610</v>
      </c>
      <c r="K35" s="17" t="s">
        <v>20</v>
      </c>
      <c r="L35" s="21">
        <v>5969.73</v>
      </c>
      <c r="M35" s="20" t="s">
        <v>141</v>
      </c>
      <c r="Q35" s="23" t="s">
        <v>142</v>
      </c>
    </row>
    <row r="36" spans="1:17" s="23" customFormat="1" ht="90">
      <c r="A36" s="14" t="s">
        <v>15</v>
      </c>
      <c r="B36" s="15">
        <v>30</v>
      </c>
      <c r="C36" s="15">
        <v>2558157000162</v>
      </c>
      <c r="D36" s="17" t="s">
        <v>143</v>
      </c>
      <c r="E36" s="18" t="s">
        <v>144</v>
      </c>
      <c r="F36" s="18" t="s">
        <v>145</v>
      </c>
      <c r="G36" s="19">
        <v>45610</v>
      </c>
      <c r="H36" s="20" t="s">
        <v>146</v>
      </c>
      <c r="I36" s="21">
        <v>15668.15</v>
      </c>
      <c r="J36" s="22">
        <v>45610</v>
      </c>
      <c r="K36" s="17" t="s">
        <v>20</v>
      </c>
      <c r="L36" s="21">
        <f>14629.54+1038.61</f>
        <v>15668.150000000001</v>
      </c>
      <c r="M36" s="20" t="s">
        <v>141</v>
      </c>
    </row>
    <row r="37" spans="1:17" s="23" customFormat="1" ht="110.25">
      <c r="A37" s="14" t="s">
        <v>15</v>
      </c>
      <c r="B37" s="15">
        <v>31</v>
      </c>
      <c r="C37" s="15">
        <v>7741892000120</v>
      </c>
      <c r="D37" s="17" t="s">
        <v>147</v>
      </c>
      <c r="E37" s="26" t="s">
        <v>148</v>
      </c>
      <c r="F37" s="18" t="s">
        <v>149</v>
      </c>
      <c r="G37" s="19">
        <v>45614</v>
      </c>
      <c r="H37" s="20" t="s">
        <v>150</v>
      </c>
      <c r="I37" s="21">
        <v>7870.71</v>
      </c>
      <c r="J37" s="22">
        <v>45615</v>
      </c>
      <c r="K37" s="17" t="s">
        <v>20</v>
      </c>
      <c r="L37" s="21">
        <f>94.44+196.77+7579.5</f>
        <v>7870.71</v>
      </c>
      <c r="M37" s="20" t="s">
        <v>151</v>
      </c>
      <c r="N37" s="29"/>
    </row>
    <row r="38" spans="1:17" s="23" customFormat="1" ht="135">
      <c r="A38" s="14" t="s">
        <v>15</v>
      </c>
      <c r="B38" s="15">
        <v>32</v>
      </c>
      <c r="C38" s="15">
        <v>26605545000115</v>
      </c>
      <c r="D38" s="17" t="s">
        <v>152</v>
      </c>
      <c r="E38" s="18" t="s">
        <v>153</v>
      </c>
      <c r="F38" s="18" t="s">
        <v>154</v>
      </c>
      <c r="G38" s="19">
        <v>45614</v>
      </c>
      <c r="H38" s="20" t="s">
        <v>155</v>
      </c>
      <c r="I38" s="21">
        <v>43000</v>
      </c>
      <c r="J38" s="22">
        <v>45615</v>
      </c>
      <c r="K38" s="17" t="s">
        <v>20</v>
      </c>
      <c r="L38" s="21">
        <f>2236.8+40763.2</f>
        <v>43000</v>
      </c>
      <c r="M38" s="20" t="s">
        <v>156</v>
      </c>
    </row>
    <row r="39" spans="1:17" s="23" customFormat="1" ht="120">
      <c r="A39" s="14" t="s">
        <v>15</v>
      </c>
      <c r="B39" s="15">
        <v>33</v>
      </c>
      <c r="C39" s="15">
        <v>26605545000115</v>
      </c>
      <c r="D39" s="17" t="s">
        <v>152</v>
      </c>
      <c r="E39" s="18" t="s">
        <v>157</v>
      </c>
      <c r="F39" s="18" t="s">
        <v>154</v>
      </c>
      <c r="G39" s="19">
        <v>45614</v>
      </c>
      <c r="H39" s="20" t="s">
        <v>158</v>
      </c>
      <c r="I39" s="21">
        <v>3600</v>
      </c>
      <c r="J39" s="22">
        <v>45615</v>
      </c>
      <c r="K39" s="17" t="s">
        <v>20</v>
      </c>
      <c r="L39" s="21">
        <v>3600</v>
      </c>
      <c r="M39" s="20" t="s">
        <v>156</v>
      </c>
    </row>
    <row r="40" spans="1:17" s="23" customFormat="1" ht="90">
      <c r="A40" s="14" t="s">
        <v>15</v>
      </c>
      <c r="B40" s="15">
        <v>34</v>
      </c>
      <c r="C40" s="15">
        <v>34028316000375</v>
      </c>
      <c r="D40" s="17" t="s">
        <v>159</v>
      </c>
      <c r="E40" s="18" t="s">
        <v>160</v>
      </c>
      <c r="F40" s="18" t="s">
        <v>161</v>
      </c>
      <c r="G40" s="19">
        <v>45614</v>
      </c>
      <c r="H40" s="20" t="s">
        <v>162</v>
      </c>
      <c r="I40" s="21">
        <v>2500</v>
      </c>
      <c r="J40" s="22">
        <v>45615</v>
      </c>
      <c r="K40" s="17" t="s">
        <v>20</v>
      </c>
      <c r="L40" s="21">
        <v>2500</v>
      </c>
      <c r="M40" s="20" t="s">
        <v>163</v>
      </c>
    </row>
    <row r="41" spans="1:17" s="23" customFormat="1" ht="105">
      <c r="A41" s="14" t="s">
        <v>15</v>
      </c>
      <c r="B41" s="15">
        <v>35</v>
      </c>
      <c r="C41" s="24">
        <v>26722189000110</v>
      </c>
      <c r="D41" s="17" t="s">
        <v>164</v>
      </c>
      <c r="E41" s="18" t="s">
        <v>165</v>
      </c>
      <c r="F41" s="18" t="s">
        <v>166</v>
      </c>
      <c r="G41" s="30">
        <v>45614</v>
      </c>
      <c r="H41" s="20" t="s">
        <v>167</v>
      </c>
      <c r="I41" s="21">
        <v>64839.03</v>
      </c>
      <c r="J41" s="22">
        <v>45615</v>
      </c>
      <c r="K41" s="17" t="s">
        <v>20</v>
      </c>
      <c r="L41" s="21">
        <f>198.05+240.23+1023.59+16.58+3.24+2.96+0.78+0.8+2.24+1.11+1.28+63348.17</f>
        <v>64839.03</v>
      </c>
      <c r="M41" s="20" t="s">
        <v>168</v>
      </c>
    </row>
    <row r="42" spans="1:17" s="23" customFormat="1" ht="126">
      <c r="A42" s="14" t="s">
        <v>15</v>
      </c>
      <c r="B42" s="15">
        <v>36</v>
      </c>
      <c r="C42" s="15">
        <v>18876112000176</v>
      </c>
      <c r="D42" s="17" t="s">
        <v>169</v>
      </c>
      <c r="E42" s="26" t="s">
        <v>170</v>
      </c>
      <c r="F42" s="18" t="s">
        <v>171</v>
      </c>
      <c r="G42" s="19">
        <v>45614</v>
      </c>
      <c r="H42" s="20" t="s">
        <v>172</v>
      </c>
      <c r="I42" s="21">
        <v>2418.7600000000002</v>
      </c>
      <c r="J42" s="22">
        <v>45615</v>
      </c>
      <c r="K42" s="17" t="s">
        <v>20</v>
      </c>
      <c r="L42" s="21">
        <v>2418.7600000000002</v>
      </c>
      <c r="M42" s="20" t="s">
        <v>173</v>
      </c>
    </row>
    <row r="43" spans="1:17" s="23" customFormat="1" ht="139.5" customHeight="1">
      <c r="A43" s="14" t="s">
        <v>15</v>
      </c>
      <c r="B43" s="15">
        <v>37</v>
      </c>
      <c r="C43" s="24">
        <v>7244008000223</v>
      </c>
      <c r="D43" s="17" t="s">
        <v>174</v>
      </c>
      <c r="E43" s="18" t="s">
        <v>175</v>
      </c>
      <c r="F43" s="18" t="s">
        <v>176</v>
      </c>
      <c r="G43" s="19">
        <v>45614</v>
      </c>
      <c r="H43" s="20" t="s">
        <v>177</v>
      </c>
      <c r="I43" s="21">
        <v>9000</v>
      </c>
      <c r="J43" s="22">
        <v>45615</v>
      </c>
      <c r="K43" s="17" t="s">
        <v>20</v>
      </c>
      <c r="L43" s="21">
        <f>432+8568</f>
        <v>9000</v>
      </c>
      <c r="M43" s="20" t="s">
        <v>178</v>
      </c>
    </row>
    <row r="44" spans="1:17" s="23" customFormat="1" ht="107.25" customHeight="1">
      <c r="A44" s="14" t="s">
        <v>15</v>
      </c>
      <c r="B44" s="15">
        <v>38</v>
      </c>
      <c r="C44" s="16">
        <v>18422603000147</v>
      </c>
      <c r="D44" s="17" t="s">
        <v>179</v>
      </c>
      <c r="E44" s="18" t="s">
        <v>180</v>
      </c>
      <c r="F44" s="18" t="s">
        <v>181</v>
      </c>
      <c r="G44" s="19">
        <v>45614</v>
      </c>
      <c r="H44" s="20" t="s">
        <v>182</v>
      </c>
      <c r="I44" s="21">
        <v>6200</v>
      </c>
      <c r="J44" s="22">
        <v>45615</v>
      </c>
      <c r="K44" s="17" t="s">
        <v>20</v>
      </c>
      <c r="L44" s="21">
        <f>297.6+5902.4</f>
        <v>6200</v>
      </c>
      <c r="M44" s="20" t="s">
        <v>183</v>
      </c>
    </row>
    <row r="45" spans="1:17" s="23" customFormat="1" ht="120">
      <c r="A45" s="14" t="s">
        <v>15</v>
      </c>
      <c r="B45" s="15">
        <v>39</v>
      </c>
      <c r="C45" s="15">
        <v>76535764000143</v>
      </c>
      <c r="D45" s="17" t="s">
        <v>184</v>
      </c>
      <c r="E45" s="18" t="s">
        <v>185</v>
      </c>
      <c r="F45" s="18" t="s">
        <v>186</v>
      </c>
      <c r="G45" s="19">
        <v>45614</v>
      </c>
      <c r="H45" s="20" t="s">
        <v>187</v>
      </c>
      <c r="I45" s="21">
        <v>13733.48</v>
      </c>
      <c r="J45" s="22">
        <v>45615</v>
      </c>
      <c r="K45" s="17" t="s">
        <v>20</v>
      </c>
      <c r="L45" s="21">
        <f>659.21+13074.27</f>
        <v>13733.48</v>
      </c>
      <c r="M45" s="20" t="s">
        <v>188</v>
      </c>
    </row>
    <row r="46" spans="1:17" s="23" customFormat="1" ht="105">
      <c r="A46" s="14" t="s">
        <v>15</v>
      </c>
      <c r="B46" s="15">
        <v>40</v>
      </c>
      <c r="C46" s="15">
        <v>25125064000140</v>
      </c>
      <c r="D46" s="17" t="s">
        <v>189</v>
      </c>
      <c r="E46" s="18" t="s">
        <v>190</v>
      </c>
      <c r="F46" s="18" t="s">
        <v>191</v>
      </c>
      <c r="G46" s="19">
        <v>45614</v>
      </c>
      <c r="H46" s="20" t="s">
        <v>192</v>
      </c>
      <c r="I46" s="21">
        <v>5497.42</v>
      </c>
      <c r="J46" s="22">
        <v>45615</v>
      </c>
      <c r="K46" s="17" t="s">
        <v>20</v>
      </c>
      <c r="L46" s="21">
        <f>263.88+5233.54</f>
        <v>5497.42</v>
      </c>
      <c r="M46" s="20" t="s">
        <v>193</v>
      </c>
    </row>
    <row r="47" spans="1:17" s="23" customFormat="1" ht="105">
      <c r="A47" s="14" t="s">
        <v>15</v>
      </c>
      <c r="B47" s="15">
        <v>41</v>
      </c>
      <c r="C47" s="24">
        <v>25125064000140</v>
      </c>
      <c r="D47" s="17" t="s">
        <v>189</v>
      </c>
      <c r="E47" s="18" t="s">
        <v>194</v>
      </c>
      <c r="F47" s="18" t="s">
        <v>195</v>
      </c>
      <c r="G47" s="19">
        <v>45614</v>
      </c>
      <c r="H47" s="20" t="s">
        <v>196</v>
      </c>
      <c r="I47" s="21">
        <v>6227.55</v>
      </c>
      <c r="J47" s="22">
        <v>45615</v>
      </c>
      <c r="K47" s="17" t="s">
        <v>20</v>
      </c>
      <c r="L47" s="21">
        <f>298.92+5928.63</f>
        <v>6227.55</v>
      </c>
      <c r="M47" s="20" t="s">
        <v>193</v>
      </c>
    </row>
    <row r="48" spans="1:17" s="23" customFormat="1" ht="90">
      <c r="A48" s="14" t="s">
        <v>15</v>
      </c>
      <c r="B48" s="15">
        <v>42</v>
      </c>
      <c r="C48" s="24">
        <v>84544469000181</v>
      </c>
      <c r="D48" s="17" t="s">
        <v>197</v>
      </c>
      <c r="E48" s="18" t="s">
        <v>198</v>
      </c>
      <c r="F48" s="18" t="s">
        <v>199</v>
      </c>
      <c r="G48" s="19">
        <v>45614</v>
      </c>
      <c r="H48" s="20" t="s">
        <v>200</v>
      </c>
      <c r="I48" s="21">
        <v>3795.9</v>
      </c>
      <c r="J48" s="22">
        <v>45615</v>
      </c>
      <c r="K48" s="17" t="s">
        <v>20</v>
      </c>
      <c r="L48" s="21">
        <f>189.8+3606.1</f>
        <v>3795.9</v>
      </c>
      <c r="M48" s="20" t="s">
        <v>201</v>
      </c>
    </row>
    <row r="49" spans="1:13" s="23" customFormat="1" ht="105">
      <c r="A49" s="14" t="s">
        <v>15</v>
      </c>
      <c r="B49" s="15">
        <v>43</v>
      </c>
      <c r="C49" s="24">
        <v>84544469000181</v>
      </c>
      <c r="D49" s="17" t="s">
        <v>83</v>
      </c>
      <c r="E49" s="18" t="s">
        <v>202</v>
      </c>
      <c r="F49" s="18" t="s">
        <v>203</v>
      </c>
      <c r="G49" s="19">
        <v>45614</v>
      </c>
      <c r="H49" s="20" t="s">
        <v>204</v>
      </c>
      <c r="I49" s="21">
        <v>2196.3200000000002</v>
      </c>
      <c r="J49" s="22">
        <v>45615</v>
      </c>
      <c r="K49" s="17" t="s">
        <v>20</v>
      </c>
      <c r="L49" s="21">
        <f>109.82+2086.5</f>
        <v>2196.3200000000002</v>
      </c>
      <c r="M49" s="20" t="s">
        <v>205</v>
      </c>
    </row>
    <row r="50" spans="1:13" s="23" customFormat="1" ht="90">
      <c r="A50" s="14" t="s">
        <v>15</v>
      </c>
      <c r="B50" s="15">
        <v>44</v>
      </c>
      <c r="C50" s="24">
        <v>84544469000181</v>
      </c>
      <c r="D50" s="17" t="s">
        <v>83</v>
      </c>
      <c r="E50" s="18" t="s">
        <v>206</v>
      </c>
      <c r="F50" s="18" t="s">
        <v>207</v>
      </c>
      <c r="G50" s="19">
        <v>45614</v>
      </c>
      <c r="H50" s="20" t="s">
        <v>208</v>
      </c>
      <c r="I50" s="21">
        <v>2196.3200000000002</v>
      </c>
      <c r="J50" s="22">
        <v>45615</v>
      </c>
      <c r="K50" s="17" t="s">
        <v>20</v>
      </c>
      <c r="L50" s="21">
        <f>109.82+2086.5</f>
        <v>2196.3200000000002</v>
      </c>
      <c r="M50" s="20" t="s">
        <v>209</v>
      </c>
    </row>
    <row r="51" spans="1:13" s="23" customFormat="1" ht="105">
      <c r="A51" s="14" t="s">
        <v>15</v>
      </c>
      <c r="B51" s="15">
        <v>45</v>
      </c>
      <c r="C51" s="24">
        <v>84544469000181</v>
      </c>
      <c r="D51" s="17" t="s">
        <v>210</v>
      </c>
      <c r="E51" s="18" t="s">
        <v>211</v>
      </c>
      <c r="F51" s="18" t="s">
        <v>212</v>
      </c>
      <c r="G51" s="19">
        <v>45614</v>
      </c>
      <c r="H51" s="20" t="s">
        <v>213</v>
      </c>
      <c r="I51" s="21">
        <v>3795.9</v>
      </c>
      <c r="J51" s="22">
        <v>45615</v>
      </c>
      <c r="K51" s="17" t="s">
        <v>20</v>
      </c>
      <c r="L51" s="21">
        <f>189.8+3606.1</f>
        <v>3795.9</v>
      </c>
      <c r="M51" s="20" t="s">
        <v>214</v>
      </c>
    </row>
    <row r="52" spans="1:13" s="23" customFormat="1" ht="124.5" customHeight="1">
      <c r="A52" s="14" t="s">
        <v>15</v>
      </c>
      <c r="B52" s="15">
        <v>46</v>
      </c>
      <c r="C52" s="24">
        <v>12891300000197</v>
      </c>
      <c r="D52" s="17" t="s">
        <v>215</v>
      </c>
      <c r="E52" s="26" t="s">
        <v>216</v>
      </c>
      <c r="F52" s="18" t="s">
        <v>217</v>
      </c>
      <c r="G52" s="19">
        <v>45614</v>
      </c>
      <c r="H52" s="20" t="s">
        <v>218</v>
      </c>
      <c r="I52" s="21">
        <v>310714.11</v>
      </c>
      <c r="J52" s="22">
        <v>45615</v>
      </c>
      <c r="K52" s="17" t="s">
        <v>20</v>
      </c>
      <c r="L52" s="21">
        <f>3728.57+15535.71+263207.22</f>
        <v>282471.5</v>
      </c>
      <c r="M52" s="20" t="s">
        <v>219</v>
      </c>
    </row>
    <row r="53" spans="1:13" s="23" customFormat="1" ht="105">
      <c r="A53" s="14" t="s">
        <v>15</v>
      </c>
      <c r="B53" s="15">
        <v>47</v>
      </c>
      <c r="C53" s="24">
        <v>8726128000149</v>
      </c>
      <c r="D53" s="17" t="s">
        <v>220</v>
      </c>
      <c r="E53" s="18" t="s">
        <v>221</v>
      </c>
      <c r="F53" s="18" t="s">
        <v>222</v>
      </c>
      <c r="G53" s="19">
        <v>45614</v>
      </c>
      <c r="H53" s="20" t="s">
        <v>223</v>
      </c>
      <c r="I53" s="21">
        <v>34800</v>
      </c>
      <c r="J53" s="22">
        <v>45615</v>
      </c>
      <c r="K53" s="17" t="s">
        <v>20</v>
      </c>
      <c r="L53" s="21">
        <f>1670.4+33129.6</f>
        <v>34800</v>
      </c>
      <c r="M53" s="20" t="s">
        <v>224</v>
      </c>
    </row>
    <row r="54" spans="1:13" s="23" customFormat="1" ht="105">
      <c r="A54" s="14" t="s">
        <v>15</v>
      </c>
      <c r="B54" s="15">
        <v>48</v>
      </c>
      <c r="C54" s="15">
        <v>4320180000140</v>
      </c>
      <c r="D54" s="17" t="s">
        <v>225</v>
      </c>
      <c r="E54" s="18" t="s">
        <v>226</v>
      </c>
      <c r="F54" s="18" t="s">
        <v>227</v>
      </c>
      <c r="G54" s="19">
        <v>45615</v>
      </c>
      <c r="H54" s="20" t="s">
        <v>228</v>
      </c>
      <c r="I54" s="21">
        <v>127</v>
      </c>
      <c r="J54" s="22">
        <v>45615</v>
      </c>
      <c r="K54" s="17" t="s">
        <v>20</v>
      </c>
      <c r="L54" s="21">
        <v>127</v>
      </c>
      <c r="M54" s="20" t="s">
        <v>229</v>
      </c>
    </row>
    <row r="55" spans="1:13" s="23" customFormat="1" ht="120">
      <c r="A55" s="14" t="s">
        <v>15</v>
      </c>
      <c r="B55" s="15">
        <v>49</v>
      </c>
      <c r="C55" s="15">
        <v>5926726000173</v>
      </c>
      <c r="D55" s="17" t="s">
        <v>91</v>
      </c>
      <c r="E55" s="18" t="s">
        <v>230</v>
      </c>
      <c r="F55" s="18" t="s">
        <v>231</v>
      </c>
      <c r="G55" s="19">
        <v>45615</v>
      </c>
      <c r="H55" s="20" t="s">
        <v>232</v>
      </c>
      <c r="I55" s="21">
        <v>11214.67</v>
      </c>
      <c r="J55" s="22">
        <v>45615</v>
      </c>
      <c r="K55" s="17" t="s">
        <v>20</v>
      </c>
      <c r="L55" s="21">
        <f>10676.37+538.3</f>
        <v>11214.67</v>
      </c>
      <c r="M55" s="20" t="s">
        <v>233</v>
      </c>
    </row>
    <row r="56" spans="1:13" s="23" customFormat="1" ht="105">
      <c r="A56" s="14" t="s">
        <v>15</v>
      </c>
      <c r="B56" s="15">
        <v>50</v>
      </c>
      <c r="C56" s="15">
        <v>5340639000130</v>
      </c>
      <c r="D56" s="17" t="s">
        <v>234</v>
      </c>
      <c r="E56" s="18" t="s">
        <v>235</v>
      </c>
      <c r="F56" s="18" t="s">
        <v>236</v>
      </c>
      <c r="G56" s="19">
        <v>45618</v>
      </c>
      <c r="H56" s="20" t="s">
        <v>237</v>
      </c>
      <c r="I56" s="21">
        <v>4430.08</v>
      </c>
      <c r="J56" s="22">
        <v>45618</v>
      </c>
      <c r="K56" s="17" t="s">
        <v>20</v>
      </c>
      <c r="L56" s="21">
        <v>4430.08</v>
      </c>
      <c r="M56" s="20" t="s">
        <v>238</v>
      </c>
    </row>
    <row r="57" spans="1:13" s="23" customFormat="1" ht="120">
      <c r="A57" s="14" t="s">
        <v>15</v>
      </c>
      <c r="B57" s="15">
        <v>51</v>
      </c>
      <c r="C57" s="15">
        <v>2341467000120</v>
      </c>
      <c r="D57" s="17" t="s">
        <v>46</v>
      </c>
      <c r="E57" s="18" t="s">
        <v>239</v>
      </c>
      <c r="F57" s="18" t="s">
        <v>240</v>
      </c>
      <c r="G57" s="19">
        <v>45618</v>
      </c>
      <c r="H57" s="20" t="s">
        <v>241</v>
      </c>
      <c r="I57" s="21">
        <v>69323.5</v>
      </c>
      <c r="J57" s="22">
        <v>45618</v>
      </c>
      <c r="K57" s="17" t="s">
        <v>20</v>
      </c>
      <c r="L57" s="21">
        <f>831.68+68491.82</f>
        <v>69323.5</v>
      </c>
      <c r="M57" s="20" t="s">
        <v>242</v>
      </c>
    </row>
    <row r="58" spans="1:13" s="23" customFormat="1" ht="120">
      <c r="A58" s="14" t="s">
        <v>15</v>
      </c>
      <c r="B58" s="15">
        <v>52</v>
      </c>
      <c r="C58" s="15">
        <v>8584308000133</v>
      </c>
      <c r="D58" s="17" t="s">
        <v>243</v>
      </c>
      <c r="E58" s="18" t="s">
        <v>244</v>
      </c>
      <c r="F58" s="18" t="s">
        <v>245</v>
      </c>
      <c r="G58" s="19">
        <v>45618</v>
      </c>
      <c r="H58" s="20" t="s">
        <v>246</v>
      </c>
      <c r="I58" s="21">
        <v>1100</v>
      </c>
      <c r="J58" s="22">
        <v>45618</v>
      </c>
      <c r="K58" s="17" t="s">
        <v>20</v>
      </c>
      <c r="L58" s="21">
        <f>55+1045</f>
        <v>1100</v>
      </c>
      <c r="M58" s="20" t="s">
        <v>247</v>
      </c>
    </row>
    <row r="59" spans="1:13" s="23" customFormat="1" ht="120">
      <c r="A59" s="14" t="s">
        <v>15</v>
      </c>
      <c r="B59" s="15">
        <v>53</v>
      </c>
      <c r="C59" s="15">
        <v>8726128000149</v>
      </c>
      <c r="D59" s="17" t="s">
        <v>220</v>
      </c>
      <c r="E59" s="18" t="s">
        <v>248</v>
      </c>
      <c r="F59" s="18" t="s">
        <v>249</v>
      </c>
      <c r="G59" s="19">
        <v>45618</v>
      </c>
      <c r="H59" s="20" t="s">
        <v>250</v>
      </c>
      <c r="I59" s="21">
        <v>34800</v>
      </c>
      <c r="J59" s="22">
        <v>45618</v>
      </c>
      <c r="K59" s="17" t="s">
        <v>20</v>
      </c>
      <c r="L59" s="21">
        <f>1670.4+33129.6</f>
        <v>34800</v>
      </c>
      <c r="M59" s="20" t="s">
        <v>251</v>
      </c>
    </row>
    <row r="60" spans="1:13" s="23" customFormat="1" ht="105">
      <c r="A60" s="14" t="s">
        <v>15</v>
      </c>
      <c r="B60" s="15">
        <v>54</v>
      </c>
      <c r="C60" s="16">
        <v>7797967000195</v>
      </c>
      <c r="D60" s="17" t="s">
        <v>252</v>
      </c>
      <c r="E60" s="18" t="s">
        <v>253</v>
      </c>
      <c r="F60" s="18" t="s">
        <v>254</v>
      </c>
      <c r="G60" s="19">
        <v>45618</v>
      </c>
      <c r="H60" s="20" t="s">
        <v>113</v>
      </c>
      <c r="I60" s="21">
        <v>40664</v>
      </c>
      <c r="J60" s="22">
        <v>45618</v>
      </c>
      <c r="K60" s="17" t="s">
        <v>20</v>
      </c>
      <c r="L60" s="21">
        <f>1951.87+38712.13</f>
        <v>40664</v>
      </c>
      <c r="M60" s="20" t="s">
        <v>255</v>
      </c>
    </row>
    <row r="61" spans="1:13" s="23" customFormat="1" ht="90">
      <c r="A61" s="14" t="s">
        <v>15</v>
      </c>
      <c r="B61" s="15">
        <v>55</v>
      </c>
      <c r="C61" s="15">
        <v>4201934000142</v>
      </c>
      <c r="D61" s="17" t="s">
        <v>256</v>
      </c>
      <c r="E61" s="18" t="s">
        <v>257</v>
      </c>
      <c r="F61" s="18" t="s">
        <v>258</v>
      </c>
      <c r="G61" s="19">
        <v>45623</v>
      </c>
      <c r="H61" s="20" t="s">
        <v>259</v>
      </c>
      <c r="I61" s="21">
        <v>4127.49</v>
      </c>
      <c r="J61" s="22">
        <v>45624</v>
      </c>
      <c r="K61" s="17" t="s">
        <v>20</v>
      </c>
      <c r="L61" s="21">
        <f>198.12+3929.37</f>
        <v>4127.49</v>
      </c>
      <c r="M61" s="20" t="s">
        <v>260</v>
      </c>
    </row>
    <row r="62" spans="1:13" s="23" customFormat="1" ht="105">
      <c r="A62" s="14" t="s">
        <v>15</v>
      </c>
      <c r="B62" s="15">
        <v>56</v>
      </c>
      <c r="C62" s="24">
        <v>34549659000113</v>
      </c>
      <c r="D62" s="17" t="s">
        <v>261</v>
      </c>
      <c r="E62" s="18" t="s">
        <v>262</v>
      </c>
      <c r="F62" s="18" t="s">
        <v>263</v>
      </c>
      <c r="G62" s="19">
        <v>45623</v>
      </c>
      <c r="H62" s="20" t="s">
        <v>264</v>
      </c>
      <c r="I62" s="21">
        <v>62500</v>
      </c>
      <c r="J62" s="22">
        <v>45624</v>
      </c>
      <c r="K62" s="17" t="s">
        <v>20</v>
      </c>
      <c r="L62" s="21">
        <f>3000+3125+56375</f>
        <v>62500</v>
      </c>
      <c r="M62" s="20" t="s">
        <v>265</v>
      </c>
    </row>
    <row r="63" spans="1:13" s="23" customFormat="1" ht="120">
      <c r="A63" s="14" t="s">
        <v>15</v>
      </c>
      <c r="B63" s="15">
        <v>57</v>
      </c>
      <c r="C63" s="16">
        <v>2593165000140</v>
      </c>
      <c r="D63" s="17" t="s">
        <v>266</v>
      </c>
      <c r="E63" s="18" t="s">
        <v>267</v>
      </c>
      <c r="F63" s="31" t="s">
        <v>268</v>
      </c>
      <c r="G63" s="19">
        <v>45623</v>
      </c>
      <c r="H63" s="20" t="s">
        <v>269</v>
      </c>
      <c r="I63" s="21">
        <v>37117.24</v>
      </c>
      <c r="J63" s="22">
        <v>45624</v>
      </c>
      <c r="K63" s="17" t="s">
        <v>20</v>
      </c>
      <c r="L63" s="21">
        <f>1781.62+35335.62</f>
        <v>37117.240000000005</v>
      </c>
      <c r="M63" s="20" t="s">
        <v>270</v>
      </c>
    </row>
    <row r="64" spans="1:13" s="23" customFormat="1" ht="105">
      <c r="A64" s="14" t="s">
        <v>15</v>
      </c>
      <c r="B64" s="15">
        <v>58</v>
      </c>
      <c r="C64" s="15">
        <v>5610079000196</v>
      </c>
      <c r="D64" s="17" t="s">
        <v>271</v>
      </c>
      <c r="E64" s="18" t="s">
        <v>272</v>
      </c>
      <c r="F64" s="31" t="s">
        <v>273</v>
      </c>
      <c r="G64" s="19">
        <v>45623</v>
      </c>
      <c r="H64" s="20" t="s">
        <v>274</v>
      </c>
      <c r="I64" s="21">
        <v>186.23</v>
      </c>
      <c r="J64" s="22">
        <v>45624</v>
      </c>
      <c r="K64" s="17" t="s">
        <v>20</v>
      </c>
      <c r="L64" s="21">
        <v>186.23</v>
      </c>
      <c r="M64" s="20" t="s">
        <v>275</v>
      </c>
    </row>
    <row r="65" spans="1:13" s="23" customFormat="1" ht="105">
      <c r="A65" s="14" t="s">
        <v>15</v>
      </c>
      <c r="B65" s="15">
        <v>59</v>
      </c>
      <c r="C65" s="24">
        <v>34549659000113</v>
      </c>
      <c r="D65" s="17" t="s">
        <v>261</v>
      </c>
      <c r="E65" s="18" t="s">
        <v>276</v>
      </c>
      <c r="F65" s="31" t="s">
        <v>277</v>
      </c>
      <c r="G65" s="19">
        <v>45623</v>
      </c>
      <c r="H65" s="20" t="s">
        <v>278</v>
      </c>
      <c r="I65" s="21">
        <v>35000</v>
      </c>
      <c r="J65" s="22">
        <v>45624</v>
      </c>
      <c r="K65" s="17" t="s">
        <v>20</v>
      </c>
      <c r="L65" s="21">
        <f>1680+1750+31570</f>
        <v>35000</v>
      </c>
      <c r="M65" s="20" t="s">
        <v>279</v>
      </c>
    </row>
    <row r="66" spans="1:13" s="23" customFormat="1" ht="105">
      <c r="A66" s="14" t="s">
        <v>15</v>
      </c>
      <c r="B66" s="15">
        <v>60</v>
      </c>
      <c r="C66" s="24">
        <v>30647055000159</v>
      </c>
      <c r="D66" s="17" t="s">
        <v>280</v>
      </c>
      <c r="E66" s="18" t="s">
        <v>281</v>
      </c>
      <c r="F66" s="31" t="s">
        <v>282</v>
      </c>
      <c r="G66" s="19">
        <v>45623</v>
      </c>
      <c r="H66" s="20" t="s">
        <v>283</v>
      </c>
      <c r="I66" s="21">
        <v>4824.3</v>
      </c>
      <c r="J66" s="22">
        <v>45624</v>
      </c>
      <c r="K66" s="17" t="s">
        <v>20</v>
      </c>
      <c r="L66" s="21">
        <v>4824.3</v>
      </c>
      <c r="M66" s="20" t="s">
        <v>284</v>
      </c>
    </row>
    <row r="67" spans="1:13" s="23" customFormat="1" ht="135">
      <c r="A67" s="14" t="s">
        <v>15</v>
      </c>
      <c r="B67" s="15">
        <v>61</v>
      </c>
      <c r="C67" s="24">
        <v>604122000197</v>
      </c>
      <c r="D67" s="17" t="s">
        <v>285</v>
      </c>
      <c r="E67" s="18" t="s">
        <v>286</v>
      </c>
      <c r="F67" s="31" t="s">
        <v>287</v>
      </c>
      <c r="G67" s="19">
        <v>45623</v>
      </c>
      <c r="H67" s="20" t="s">
        <v>288</v>
      </c>
      <c r="I67" s="21">
        <v>383086.12</v>
      </c>
      <c r="J67" s="22">
        <v>45624</v>
      </c>
      <c r="K67" s="17" t="s">
        <v>20</v>
      </c>
      <c r="L67" s="21">
        <v>383086.12</v>
      </c>
      <c r="M67" s="20" t="s">
        <v>289</v>
      </c>
    </row>
    <row r="68" spans="1:13" s="23" customFormat="1" ht="135">
      <c r="A68" s="14" t="s">
        <v>15</v>
      </c>
      <c r="B68" s="15">
        <v>62</v>
      </c>
      <c r="C68" s="24">
        <v>604122000197</v>
      </c>
      <c r="D68" s="17" t="s">
        <v>285</v>
      </c>
      <c r="E68" s="18" t="s">
        <v>290</v>
      </c>
      <c r="F68" s="31" t="s">
        <v>291</v>
      </c>
      <c r="G68" s="19">
        <v>45623</v>
      </c>
      <c r="H68" s="20" t="s">
        <v>292</v>
      </c>
      <c r="I68" s="21">
        <v>398151.93</v>
      </c>
      <c r="J68" s="22">
        <v>45624</v>
      </c>
      <c r="K68" s="17" t="s">
        <v>20</v>
      </c>
      <c r="L68" s="21">
        <v>398151.93</v>
      </c>
      <c r="M68" s="20" t="s">
        <v>293</v>
      </c>
    </row>
    <row r="69" spans="1:13" s="23" customFormat="1" ht="110.25">
      <c r="A69" s="14" t="s">
        <v>15</v>
      </c>
      <c r="B69" s="15">
        <v>63</v>
      </c>
      <c r="C69" s="24">
        <v>21540360000156</v>
      </c>
      <c r="D69" s="17" t="s">
        <v>294</v>
      </c>
      <c r="E69" s="26" t="s">
        <v>295</v>
      </c>
      <c r="F69" s="31" t="s">
        <v>296</v>
      </c>
      <c r="G69" s="19">
        <v>45623</v>
      </c>
      <c r="H69" s="20" t="s">
        <v>297</v>
      </c>
      <c r="I69" s="21">
        <v>22364</v>
      </c>
      <c r="J69" s="22">
        <v>45624</v>
      </c>
      <c r="K69" s="17" t="s">
        <v>20</v>
      </c>
      <c r="L69" s="21">
        <f>507.66+21856.34</f>
        <v>22364</v>
      </c>
      <c r="M69" s="20" t="s">
        <v>298</v>
      </c>
    </row>
    <row r="70" spans="1:13" s="23" customFormat="1" ht="110.25">
      <c r="A70" s="14" t="s">
        <v>15</v>
      </c>
      <c r="B70" s="15">
        <v>64</v>
      </c>
      <c r="C70" s="24">
        <v>34549659000113</v>
      </c>
      <c r="D70" s="17" t="s">
        <v>299</v>
      </c>
      <c r="E70" s="26" t="s">
        <v>300</v>
      </c>
      <c r="F70" s="31" t="s">
        <v>301</v>
      </c>
      <c r="G70" s="19">
        <v>45623</v>
      </c>
      <c r="H70" s="20" t="s">
        <v>302</v>
      </c>
      <c r="I70" s="21">
        <v>17500</v>
      </c>
      <c r="J70" s="22">
        <v>45624</v>
      </c>
      <c r="K70" s="17" t="s">
        <v>20</v>
      </c>
      <c r="L70" s="21">
        <f>840+875+15785</f>
        <v>17500</v>
      </c>
      <c r="M70" s="20" t="s">
        <v>303</v>
      </c>
    </row>
    <row r="71" spans="1:13" s="23" customFormat="1" ht="94.5">
      <c r="A71" s="14" t="s">
        <v>15</v>
      </c>
      <c r="B71" s="15">
        <v>65</v>
      </c>
      <c r="C71" s="24">
        <v>11699529000161</v>
      </c>
      <c r="D71" s="17" t="s">
        <v>41</v>
      </c>
      <c r="E71" s="26" t="s">
        <v>304</v>
      </c>
      <c r="F71" s="31" t="s">
        <v>305</v>
      </c>
      <c r="G71" s="19">
        <v>45623</v>
      </c>
      <c r="H71" s="20" t="s">
        <v>306</v>
      </c>
      <c r="I71" s="21">
        <v>3412.5</v>
      </c>
      <c r="J71" s="22">
        <v>45624</v>
      </c>
      <c r="K71" s="17" t="s">
        <v>20</v>
      </c>
      <c r="L71" s="21">
        <v>3412.5</v>
      </c>
      <c r="M71" s="20" t="s">
        <v>307</v>
      </c>
    </row>
    <row r="72" spans="1:13" s="23" customFormat="1" ht="105">
      <c r="A72" s="14" t="s">
        <v>15</v>
      </c>
      <c r="B72" s="15">
        <v>66</v>
      </c>
      <c r="C72" s="24">
        <v>84544469000181</v>
      </c>
      <c r="D72" s="17" t="s">
        <v>83</v>
      </c>
      <c r="E72" s="18" t="s">
        <v>308</v>
      </c>
      <c r="F72" s="31" t="s">
        <v>309</v>
      </c>
      <c r="G72" s="19">
        <v>45624</v>
      </c>
      <c r="H72" s="20" t="s">
        <v>310</v>
      </c>
      <c r="I72" s="21">
        <v>3795.9</v>
      </c>
      <c r="J72" s="22">
        <v>45624</v>
      </c>
      <c r="K72" s="17" t="s">
        <v>20</v>
      </c>
      <c r="L72" s="21">
        <f>189.8+3606.1</f>
        <v>3795.9</v>
      </c>
      <c r="M72" s="20" t="s">
        <v>311</v>
      </c>
    </row>
    <row r="73" spans="1:13" s="23" customFormat="1" ht="105">
      <c r="A73" s="14" t="s">
        <v>15</v>
      </c>
      <c r="B73" s="15">
        <v>67</v>
      </c>
      <c r="C73" s="24">
        <v>84544469000181</v>
      </c>
      <c r="D73" s="17" t="s">
        <v>83</v>
      </c>
      <c r="E73" s="18" t="s">
        <v>312</v>
      </c>
      <c r="F73" s="31" t="s">
        <v>313</v>
      </c>
      <c r="G73" s="19">
        <v>45624</v>
      </c>
      <c r="H73" s="20" t="s">
        <v>314</v>
      </c>
      <c r="I73" s="21">
        <v>2196.3200000000002</v>
      </c>
      <c r="J73" s="22">
        <v>45624</v>
      </c>
      <c r="K73" s="17" t="s">
        <v>20</v>
      </c>
      <c r="L73" s="21">
        <f>109.82+2086.5</f>
        <v>2196.3200000000002</v>
      </c>
      <c r="M73" s="20" t="s">
        <v>315</v>
      </c>
    </row>
    <row r="74" spans="1:13" s="23" customFormat="1" ht="135">
      <c r="A74" s="14" t="s">
        <v>15</v>
      </c>
      <c r="B74" s="15">
        <v>68</v>
      </c>
      <c r="C74" s="24">
        <v>34549659000113</v>
      </c>
      <c r="D74" s="17" t="s">
        <v>261</v>
      </c>
      <c r="E74" s="18" t="s">
        <v>316</v>
      </c>
      <c r="F74" s="31" t="s">
        <v>317</v>
      </c>
      <c r="G74" s="19">
        <v>45624</v>
      </c>
      <c r="H74" s="20" t="s">
        <v>318</v>
      </c>
      <c r="I74" s="21">
        <v>6533.33</v>
      </c>
      <c r="J74" s="22">
        <v>45624</v>
      </c>
      <c r="K74" s="17" t="s">
        <v>20</v>
      </c>
      <c r="L74" s="21">
        <f>313.6+6219.73</f>
        <v>6533.33</v>
      </c>
      <c r="M74" s="20" t="s">
        <v>319</v>
      </c>
    </row>
    <row r="75" spans="1:13" s="23" customFormat="1" ht="135">
      <c r="A75" s="14" t="s">
        <v>15</v>
      </c>
      <c r="B75" s="15">
        <v>69</v>
      </c>
      <c r="C75" s="24">
        <v>34549659000113</v>
      </c>
      <c r="D75" s="17" t="s">
        <v>261</v>
      </c>
      <c r="E75" s="18" t="s">
        <v>320</v>
      </c>
      <c r="F75" s="31" t="s">
        <v>317</v>
      </c>
      <c r="G75" s="19">
        <v>45624</v>
      </c>
      <c r="H75" s="20" t="s">
        <v>321</v>
      </c>
      <c r="I75" s="21">
        <v>30773.93</v>
      </c>
      <c r="J75" s="22">
        <v>45624</v>
      </c>
      <c r="K75" s="17" t="s">
        <v>20</v>
      </c>
      <c r="L75" s="21">
        <v>30773.93</v>
      </c>
      <c r="M75" s="20" t="s">
        <v>319</v>
      </c>
    </row>
    <row r="76" spans="1:13" s="23" customFormat="1" ht="120">
      <c r="A76" s="14" t="s">
        <v>15</v>
      </c>
      <c r="B76" s="15">
        <v>70</v>
      </c>
      <c r="C76" s="24">
        <v>34549659000113</v>
      </c>
      <c r="D76" s="17" t="s">
        <v>261</v>
      </c>
      <c r="E76" s="18" t="s">
        <v>322</v>
      </c>
      <c r="F76" s="31" t="s">
        <v>323</v>
      </c>
      <c r="G76" s="19">
        <v>45624</v>
      </c>
      <c r="H76" s="20" t="s">
        <v>324</v>
      </c>
      <c r="I76" s="21">
        <v>18133.330000000002</v>
      </c>
      <c r="J76" s="22">
        <v>45624</v>
      </c>
      <c r="K76" s="17" t="s">
        <v>20</v>
      </c>
      <c r="L76" s="21">
        <f>870.4+17262.93</f>
        <v>18133.330000000002</v>
      </c>
      <c r="M76" s="20" t="s">
        <v>325</v>
      </c>
    </row>
    <row r="77" spans="1:13" s="23" customFormat="1" ht="120">
      <c r="A77" s="14" t="s">
        <v>15</v>
      </c>
      <c r="B77" s="15">
        <v>71</v>
      </c>
      <c r="C77" s="24">
        <v>34549659000113</v>
      </c>
      <c r="D77" s="17" t="s">
        <v>261</v>
      </c>
      <c r="E77" s="18" t="s">
        <v>326</v>
      </c>
      <c r="F77" s="31" t="s">
        <v>323</v>
      </c>
      <c r="G77" s="19">
        <v>45624</v>
      </c>
      <c r="H77" s="20" t="s">
        <v>327</v>
      </c>
      <c r="I77" s="21">
        <v>85413.440000000002</v>
      </c>
      <c r="J77" s="22">
        <v>45624</v>
      </c>
      <c r="K77" s="17" t="s">
        <v>20</v>
      </c>
      <c r="L77" s="21">
        <v>85413.440000000002</v>
      </c>
      <c r="M77" s="20" t="s">
        <v>325</v>
      </c>
    </row>
    <row r="78" spans="1:13" s="23" customFormat="1" ht="120">
      <c r="A78" s="14" t="s">
        <v>15</v>
      </c>
      <c r="B78" s="15">
        <v>72</v>
      </c>
      <c r="C78" s="24">
        <v>34549659000113</v>
      </c>
      <c r="D78" s="17" t="s">
        <v>261</v>
      </c>
      <c r="E78" s="18" t="s">
        <v>328</v>
      </c>
      <c r="F78" s="32" t="s">
        <v>329</v>
      </c>
      <c r="G78" s="19">
        <v>45624</v>
      </c>
      <c r="H78" s="20" t="s">
        <v>330</v>
      </c>
      <c r="I78" s="21">
        <v>316.67</v>
      </c>
      <c r="J78" s="22">
        <v>45624</v>
      </c>
      <c r="K78" s="17" t="s">
        <v>20</v>
      </c>
      <c r="L78" s="21">
        <f>15.2+301.47</f>
        <v>316.67</v>
      </c>
      <c r="M78" s="20" t="s">
        <v>331</v>
      </c>
    </row>
    <row r="79" spans="1:13" s="23" customFormat="1" ht="135">
      <c r="A79" s="14" t="s">
        <v>15</v>
      </c>
      <c r="B79" s="15">
        <v>73</v>
      </c>
      <c r="C79" s="24">
        <v>34549659000113</v>
      </c>
      <c r="D79" s="17" t="s">
        <v>261</v>
      </c>
      <c r="E79" s="18" t="s">
        <v>332</v>
      </c>
      <c r="F79" s="31" t="s">
        <v>329</v>
      </c>
      <c r="G79" s="19">
        <v>45624</v>
      </c>
      <c r="H79" s="20" t="s">
        <v>333</v>
      </c>
      <c r="I79" s="21">
        <v>1491.6</v>
      </c>
      <c r="J79" s="22">
        <v>45624</v>
      </c>
      <c r="K79" s="17" t="s">
        <v>20</v>
      </c>
      <c r="L79" s="21">
        <v>1491.6</v>
      </c>
      <c r="M79" s="20" t="s">
        <v>331</v>
      </c>
    </row>
    <row r="80" spans="1:13" s="23" customFormat="1" ht="94.5">
      <c r="A80" s="33" t="s">
        <v>15</v>
      </c>
      <c r="B80" s="34">
        <v>74</v>
      </c>
      <c r="C80" s="34">
        <v>57142978000105</v>
      </c>
      <c r="D80" s="35" t="s">
        <v>36</v>
      </c>
      <c r="E80" s="36" t="s">
        <v>334</v>
      </c>
      <c r="F80" s="18" t="s">
        <v>335</v>
      </c>
      <c r="G80" s="37">
        <v>45602</v>
      </c>
      <c r="H80" s="38" t="s">
        <v>336</v>
      </c>
      <c r="I80" s="39">
        <v>1141818</v>
      </c>
      <c r="J80" s="40">
        <v>45602</v>
      </c>
      <c r="K80" s="35" t="s">
        <v>337</v>
      </c>
      <c r="L80" s="39">
        <f>54807.26+1087010.74</f>
        <v>1141818</v>
      </c>
      <c r="M80" s="38" t="s">
        <v>338</v>
      </c>
    </row>
    <row r="81" spans="1:11" ht="15" customHeight="1">
      <c r="A81" s="41" t="s">
        <v>339</v>
      </c>
      <c r="B81" s="41"/>
      <c r="C81" s="41"/>
      <c r="D81" s="5"/>
      <c r="K81" s="42"/>
    </row>
    <row r="82" spans="1:11" ht="15" customHeight="1">
      <c r="A82" s="43" t="str">
        <f>[1]Bens!A16</f>
        <v>Data da última atualização:02/12/2024</v>
      </c>
      <c r="B82" s="44"/>
      <c r="C82" s="5"/>
      <c r="D82" s="1"/>
    </row>
    <row r="83" spans="1:11" ht="15" customHeight="1">
      <c r="A83" s="45" t="s">
        <v>340</v>
      </c>
      <c r="B83" s="45"/>
      <c r="C83" s="45"/>
      <c r="D83" s="45"/>
    </row>
    <row r="84" spans="1:11" ht="15" customHeight="1">
      <c r="A84" s="45" t="s">
        <v>341</v>
      </c>
      <c r="B84" s="45"/>
      <c r="C84" s="45"/>
      <c r="D84" s="45"/>
    </row>
    <row r="85" spans="1:11" ht="15" customHeight="1">
      <c r="A85" s="46" t="s">
        <v>342</v>
      </c>
      <c r="B85" s="46"/>
      <c r="C85" s="46"/>
      <c r="D85" s="1"/>
    </row>
    <row r="86" spans="1:11" ht="15" customHeight="1"/>
    <row r="87" spans="1:11" ht="15" customHeight="1"/>
    <row r="88" spans="1:11" ht="15" customHeight="1"/>
    <row r="89" spans="1:11" ht="15" customHeight="1"/>
    <row r="90" spans="1:11" ht="15" customHeight="1"/>
    <row r="91" spans="1:11" ht="15" customHeight="1"/>
    <row r="92" spans="1:11" ht="15" customHeight="1"/>
    <row r="93" spans="1:11" ht="15" customHeight="1"/>
    <row r="94" spans="1:11" ht="15" customHeight="1"/>
    <row r="95" spans="1:11" ht="15" customHeight="1"/>
    <row r="96" spans="1:11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</sheetData>
  <mergeCells count="5">
    <mergeCell ref="A2:M2"/>
    <mergeCell ref="A3:E3"/>
    <mergeCell ref="A5:L5"/>
    <mergeCell ref="A83:D83"/>
    <mergeCell ref="A84:D84"/>
  </mergeCells>
  <conditionalFormatting sqref="C7:C80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185FCF68-E35B-40D0-944B-454582B54BDF}"/>
    <hyperlink ref="F8" r:id="rId2" xr:uid="{76A21A32-A48B-42D9-8DD3-CCFEBB19908C}"/>
    <hyperlink ref="F9" r:id="rId3" xr:uid="{71210698-3F1F-4627-BFF3-4644A1298D97}"/>
    <hyperlink ref="F10" r:id="rId4" xr:uid="{8C22F417-3E89-4C90-AB7C-4ECDA4554106}"/>
    <hyperlink ref="F11" r:id="rId5" xr:uid="{54AB43C2-F077-4BC9-9734-F5B7F8A10474}"/>
    <hyperlink ref="F12" r:id="rId6" xr:uid="{B2E7EFB3-004F-458C-AD31-3A6FDEB0D5A2}"/>
    <hyperlink ref="F13" r:id="rId7" xr:uid="{BF6B1892-CA1F-44D1-A8A4-20C77813A191}"/>
    <hyperlink ref="F14" r:id="rId8" xr:uid="{1E6ACF60-35D7-412F-8780-D1EBDE1A5BB6}"/>
    <hyperlink ref="F15" r:id="rId9" xr:uid="{4538A00C-D526-4F5D-89E5-90D14BD3C4B5}"/>
    <hyperlink ref="F16" r:id="rId10" xr:uid="{976B0D87-E23E-43C3-8F52-E3A2F2D41330}"/>
    <hyperlink ref="F17" r:id="rId11" xr:uid="{1C785386-DA71-4D90-8D28-AE2879D7E679}"/>
    <hyperlink ref="F18" r:id="rId12" xr:uid="{6BE0EE65-0249-45EA-B976-538F71DAD50C}"/>
    <hyperlink ref="F19" r:id="rId13" xr:uid="{9FF4AD99-3B13-44D5-8986-59F11F257A07}"/>
    <hyperlink ref="F20" r:id="rId14" xr:uid="{30345F96-11A6-404B-8798-A9D86921E2F0}"/>
    <hyperlink ref="F21" r:id="rId15" xr:uid="{08DE1261-0E21-49FA-A7EF-B1CACA03EF7A}"/>
    <hyperlink ref="F80" r:id="rId16" xr:uid="{88C42116-5972-4372-9AAB-03758EEF6233}"/>
    <hyperlink ref="F22" r:id="rId17" xr:uid="{A1438A89-65B6-4C39-89A5-32EF59AA58AA}"/>
    <hyperlink ref="F23" r:id="rId18" xr:uid="{967E562E-940C-436F-B0E5-F88092020E4E}"/>
    <hyperlink ref="F24" r:id="rId19" xr:uid="{C7CE1571-4EF7-44F1-9AAB-A681F9487E4A}"/>
    <hyperlink ref="F25" r:id="rId20" xr:uid="{3ACD50C1-B338-43DB-8046-EE6A3B413E9E}"/>
    <hyperlink ref="F26" r:id="rId21" xr:uid="{C16EF947-B863-4F22-96E1-5FBB2FF85C50}"/>
    <hyperlink ref="F27" r:id="rId22" xr:uid="{099B8724-7187-4AB6-927E-25A43BE771A2}"/>
    <hyperlink ref="F28" r:id="rId23" xr:uid="{22A249CE-0113-41A4-A40B-C334BB39BD45}"/>
    <hyperlink ref="F29" r:id="rId24" xr:uid="{61051459-59E0-4CC9-915D-0F7AF48A98CC}"/>
    <hyperlink ref="F30" r:id="rId25" xr:uid="{59B09396-A25C-48D3-8E2C-2ADB63F342B3}"/>
    <hyperlink ref="F31" r:id="rId26" xr:uid="{88713686-3B5A-4E37-97E3-40D33683A5FE}"/>
    <hyperlink ref="F32" r:id="rId27" xr:uid="{70DA2094-02DE-4B53-A0DE-7FC512C9DA82}"/>
    <hyperlink ref="F33" r:id="rId28" xr:uid="{0CAFBE5D-51CB-49E1-8921-082FA99CD7FE}"/>
    <hyperlink ref="F34" r:id="rId29" xr:uid="{1EB70417-2484-43F4-B83E-14E801DDDE4D}"/>
    <hyperlink ref="F35" r:id="rId30" xr:uid="{84EFE516-31A6-4DDA-A8F1-6EE4386E5CB2}"/>
    <hyperlink ref="F36" r:id="rId31" xr:uid="{5BE7D8AD-27BF-40F7-AD86-927D66679648}"/>
    <hyperlink ref="F37" r:id="rId32" xr:uid="{2A326480-5757-4A06-8CB2-92D99CE4EFD8}"/>
    <hyperlink ref="F38" r:id="rId33" xr:uid="{2A2C4674-F28A-494A-B1AD-07F68E1706CF}"/>
    <hyperlink ref="F39" r:id="rId34" xr:uid="{A0B38302-5AE6-4D68-B16E-5173F6EFFAFC}"/>
    <hyperlink ref="F40" r:id="rId35" xr:uid="{97D277FA-9ABF-4403-AC41-5C991655A81E}"/>
    <hyperlink ref="F41" r:id="rId36" xr:uid="{E3615FC7-B1D4-47DC-A4F2-5B8265C37983}"/>
    <hyperlink ref="F42" r:id="rId37" xr:uid="{A4E3CDE1-C5E3-4DD4-8DF4-BA6686E9746D}"/>
    <hyperlink ref="F43" r:id="rId38" xr:uid="{0CA94C39-D120-4B2D-A955-DB7B57D3098D}"/>
    <hyperlink ref="F44" r:id="rId39" xr:uid="{0F093315-86FC-4A1C-A898-06C9434572E3}"/>
    <hyperlink ref="F45" r:id="rId40" xr:uid="{6212A8BB-E5AF-4EF2-8D74-11BCFC1F83A0}"/>
    <hyperlink ref="F46" r:id="rId41" xr:uid="{EE7464F8-9C5E-4F4D-96FA-F46F4E8166AA}"/>
    <hyperlink ref="F47" r:id="rId42" xr:uid="{69A7E7E8-5D51-4E1E-8D4B-33A9F8B3554C}"/>
    <hyperlink ref="F48" r:id="rId43" xr:uid="{CF1F100C-C7E8-423D-BF8B-90F9AAE8424F}"/>
    <hyperlink ref="F49" r:id="rId44" xr:uid="{7FA37E7D-BE35-4815-84BD-02E6067FB572}"/>
    <hyperlink ref="F50" r:id="rId45" xr:uid="{C3CDBBBA-0461-4D32-A52E-24CF31E199A9}"/>
    <hyperlink ref="F51" r:id="rId46" xr:uid="{76022DF3-B597-44A3-89A3-B941D984E59F}"/>
    <hyperlink ref="F52" r:id="rId47" xr:uid="{8B1011A3-4ECD-4B88-9365-F343AE72B4B6}"/>
    <hyperlink ref="F53" r:id="rId48" xr:uid="{5D500EAE-0BB4-4CDF-924C-59F08D4F95B6}"/>
    <hyperlink ref="F54" r:id="rId49" xr:uid="{2669C587-12A5-4356-87E0-F7DAE2FB032D}"/>
    <hyperlink ref="F55" r:id="rId50" xr:uid="{DCD0858F-6E61-4571-BEA4-7C3A646E45CB}"/>
    <hyperlink ref="F56" r:id="rId51" xr:uid="{A732294C-B2C1-4457-A97F-4DAF2BB2919F}"/>
    <hyperlink ref="F57" r:id="rId52" xr:uid="{078E4A6D-4C5A-4597-A6A9-70FEC5ADA417}"/>
    <hyperlink ref="F58" r:id="rId53" xr:uid="{69339466-520C-4F18-BDC9-B6ED9419C7DD}"/>
    <hyperlink ref="F59" r:id="rId54" xr:uid="{D6D1CC31-EAB7-4B99-94C3-F73A79C55A30}"/>
    <hyperlink ref="F60" r:id="rId55" xr:uid="{FC03CD1E-071C-491A-8824-D0A30BEDA06C}"/>
    <hyperlink ref="F61" r:id="rId56" xr:uid="{16372964-4C0F-4990-913B-D06E569D1AE5}"/>
    <hyperlink ref="F62" r:id="rId57" xr:uid="{8951CEC3-426D-4DE0-BF45-75168F7233B4}"/>
    <hyperlink ref="F63" r:id="rId58" xr:uid="{43B26A92-84A9-4CEC-AF4C-C274C6F01A6E}"/>
    <hyperlink ref="F64" r:id="rId59" xr:uid="{A1107EB1-36B9-4FD9-8D7A-37ABC86B76AC}"/>
    <hyperlink ref="F65" r:id="rId60" xr:uid="{C42E7900-AE32-455D-A116-8F266B9BBFCF}"/>
    <hyperlink ref="F66" r:id="rId61" xr:uid="{F8969F7A-82E1-4433-82CF-A0337A847D43}"/>
    <hyperlink ref="F67" r:id="rId62" xr:uid="{0A4AABB4-4312-41DE-8D09-5D6A92B4AD4A}"/>
    <hyperlink ref="F68" r:id="rId63" xr:uid="{3C6E20D8-79A8-4FE0-B47F-1FD74C13C10A}"/>
    <hyperlink ref="F69" r:id="rId64" xr:uid="{61398302-BBDC-46CB-B153-83F34BD63624}"/>
    <hyperlink ref="F70" r:id="rId65" xr:uid="{D7584098-F0EF-43BB-A599-BF890323DA0F}"/>
    <hyperlink ref="F71" r:id="rId66" xr:uid="{AC427F51-5BD7-4AE4-9078-374E1AC25632}"/>
    <hyperlink ref="F72" r:id="rId67" xr:uid="{1A852D93-05E6-4B3B-994B-38741E4FE1ED}"/>
    <hyperlink ref="F73" r:id="rId68" xr:uid="{928D3053-0322-4C20-B412-D16D0009733C}"/>
    <hyperlink ref="F74" r:id="rId69" xr:uid="{9A1EA3D7-1C0B-4E31-8489-44DB4B077E82}"/>
    <hyperlink ref="F75" r:id="rId70" xr:uid="{15F0752B-799B-48D1-B439-5455BC272F03}"/>
    <hyperlink ref="F76" r:id="rId71" xr:uid="{1CF1DA05-FACD-4E3D-A9DA-D5462AF99F80}"/>
    <hyperlink ref="F77" r:id="rId72" xr:uid="{FEE43482-BDF9-49A1-91CB-50C2D7B84100}"/>
    <hyperlink ref="F78" r:id="rId73" xr:uid="{101FCE67-00DE-490F-B7B2-A1C3E0E10ABE}"/>
    <hyperlink ref="F79" r:id="rId74" xr:uid="{0A24F0A4-6E1D-48DD-8B48-1F87BD742A59}"/>
    <hyperlink ref="E15" r:id="rId75" xr:uid="{78DD4ACB-E4B2-48F3-8CE8-6ACA91375A65}"/>
    <hyperlink ref="E23" r:id="rId76" xr:uid="{14E717D2-B6CF-47E5-AB97-5C261A321EAD}"/>
    <hyperlink ref="E24" r:id="rId77" xr:uid="{F02C90ED-5A23-41AD-BF94-5436126907E9}"/>
    <hyperlink ref="E25" r:id="rId78" xr:uid="{17814D1B-E364-47E5-A745-F07F2DB35026}"/>
    <hyperlink ref="E29" r:id="rId79" xr:uid="{7010CA97-BEA1-4ABB-BDB1-08570FBE9E92}"/>
    <hyperlink ref="E35" r:id="rId80" xr:uid="{BACA46A3-C24B-41AD-BDCF-6CD3084A7F56}"/>
    <hyperlink ref="E36" r:id="rId81" xr:uid="{EBF9E96F-3A9D-450A-B303-BD6C08D6CFEC}"/>
    <hyperlink ref="E41" r:id="rId82" xr:uid="{24E0598E-700E-4F0F-9E5B-FA0B07274DFF}"/>
    <hyperlink ref="E44" r:id="rId83" xr:uid="{26085AFA-2C04-48DD-9FAE-DCD969290D7C}"/>
    <hyperlink ref="E48" r:id="rId84" xr:uid="{48165DDC-438C-4D8E-847D-AC2CE7A88F55}"/>
    <hyperlink ref="E49" r:id="rId85" xr:uid="{5BC71242-99BE-45E8-B955-E526A159DDFA}"/>
    <hyperlink ref="E50" r:id="rId86" xr:uid="{3A9A172F-C235-4DEC-9EDE-3AF307CA4213}"/>
    <hyperlink ref="E51" r:id="rId87" xr:uid="{7F241692-BCA3-4E1A-BA9C-B344C79C6D25}"/>
    <hyperlink ref="E55" r:id="rId88" xr:uid="{4EA34686-9ED6-4A2C-85BC-4A948BA8209F}"/>
    <hyperlink ref="E56" r:id="rId89" xr:uid="{87948E8B-AD96-4F9C-9975-BA2389137BF6}"/>
    <hyperlink ref="E60" r:id="rId90" xr:uid="{111965DD-BE69-420C-94F1-284513F7DD79}"/>
    <hyperlink ref="E61" r:id="rId91" xr:uid="{8428837C-C700-4BBD-BC36-9430570650B7}"/>
    <hyperlink ref="E72" r:id="rId92" xr:uid="{37919E7A-DD66-4B2B-8DDE-0CD2C368F561}"/>
    <hyperlink ref="E73" r:id="rId93" xr:uid="{B62A0600-7DBD-432F-B391-F09A0A0A3760}"/>
    <hyperlink ref="E7" r:id="rId94" xr:uid="{A52689A0-C6EF-4C4C-AC81-877070217D2A}"/>
    <hyperlink ref="E12" r:id="rId95" xr:uid="{B74D9B3D-1E84-48B3-8B3C-38E87E0D1008}"/>
    <hyperlink ref="E14" r:id="rId96" xr:uid="{456C8819-EFC7-41C9-B26D-83F3CBA7A04A}"/>
    <hyperlink ref="E17" r:id="rId97" xr:uid="{D015CE80-9485-4887-A159-404049FF819C}"/>
    <hyperlink ref="E18" r:id="rId98" xr:uid="{36B8D8C9-5139-437E-B8DD-44D5B31D3211}"/>
    <hyperlink ref="E8" r:id="rId99" xr:uid="{EF81B0FB-91F8-417C-B2EF-CD8407FC85BB}"/>
    <hyperlink ref="E9" r:id="rId100" xr:uid="{BC1D110E-169D-4E89-9F42-52D0E546DCF3}"/>
    <hyperlink ref="E10" r:id="rId101" xr:uid="{38D2B22D-B69B-4871-B4A3-25DAC672281B}"/>
    <hyperlink ref="E11" r:id="rId102" xr:uid="{C801904F-A768-485A-8235-8E8330A65591}"/>
    <hyperlink ref="E19" r:id="rId103" display="Liquidação da NE nº 2024NE0000019 - Ref. prestação de serviços de manutenção preventiva e corretiva nos sistemas de refrigeração da PGJ/AM, ref. a Outubro/2024 (1.º T.A. ao Contrato Administrativo n.º 025/2022-MP/PGJ), conf. NFS-e n° 3168 e documentos no SEI 2024.025298." xr:uid="{9E035CA2-A35A-4BAE-A253-7F0D26865781}"/>
    <hyperlink ref="E20" r:id="rId104" display="Liquidação da NE nº 2024NE0001227- Ref. prestação de serviços de manutenção preventiva e corretiva nos sistemas de refrigeração da PGJ/AM (2º Termo Aditivo ao Contrato Administrativo n.º 025/2022 ? MP/PGJ), ref. a Outubro/2024, conf. NFS-e n° 3168 e documentos no SEI 2024.025298." xr:uid="{2E2CA7AA-3D94-403A-9108-DDAE60073DBC}"/>
    <hyperlink ref="E21" r:id="rId105" display="Liquidação da NE nº 2024NE0001227- Ref. prestação de serviços de manutenção preventiva e corretiva nos sistemas de refrigeração da PGJ/AM (2º Termo Aditivo ao Contrato Administrativo n.º 025/2022 ? MP/PGJ), ref. a Outubro/2024, conf. NFS-e n° 3168 e documentos no SEI 2024.025298." xr:uid="{F760E638-99DD-4B18-BDD1-E12D7E0CDE44}"/>
    <hyperlink ref="E22" r:id="rId106" xr:uid="{40B7069C-7793-4EE5-8DA3-91E30A971B0C}"/>
    <hyperlink ref="E28" r:id="rId107" xr:uid="{8F4D2610-16D7-4398-B985-1B989D585D27}"/>
    <hyperlink ref="E30" r:id="rId108" xr:uid="{AE186FE2-EC37-46CF-9547-AB7769B0E14A}"/>
    <hyperlink ref="E31" r:id="rId109" xr:uid="{6E3252B2-5C4A-435E-B1CA-ECF621404AB9}"/>
    <hyperlink ref="E32" r:id="rId110" xr:uid="{DDF736CD-B342-46E5-97C8-B5F63E051C83}"/>
    <hyperlink ref="E33" r:id="rId111" xr:uid="{18FEFC1A-E928-47E5-824E-5D6F7ECC9711}"/>
    <hyperlink ref="E34" r:id="rId112" xr:uid="{24F42137-A150-475B-A4E0-D287C59845A4}"/>
    <hyperlink ref="E38" r:id="rId113" display="https://www.mpam.mp.br/images/CT_13-2024_-_MP-PGJ_95dae.pdf" xr:uid="{1006BEE5-5E2D-4B73-BE5A-B748CD4C6C1D}"/>
    <hyperlink ref="E39" r:id="rId114" xr:uid="{496F6A9D-A9A4-4F60-BB1E-3BA1D07CA3CC}"/>
    <hyperlink ref="E40" r:id="rId115" xr:uid="{6BF13D3E-EA7D-4FC2-AE43-116ABDF2BBD7}"/>
    <hyperlink ref="E43" r:id="rId116" xr:uid="{240B6506-7186-4F11-99E1-9D963F660CBE}"/>
    <hyperlink ref="E45" r:id="rId117" xr:uid="{4A8C5E6C-5321-4CFF-B30A-0C147F6ABBA7}"/>
    <hyperlink ref="E26" r:id="rId118" xr:uid="{CCEA49BE-FA85-4F3C-B58C-4BC7195832DD}"/>
    <hyperlink ref="E46" r:id="rId119" xr:uid="{97A81683-6F5A-4505-9563-0154BB0B8D65}"/>
    <hyperlink ref="E47" r:id="rId120" xr:uid="{FBD2DE54-C7CC-4670-83AE-4B7D5331FC08}"/>
    <hyperlink ref="E53" r:id="rId121" xr:uid="{409D6B09-9610-45C3-8151-41A47487C664}"/>
    <hyperlink ref="E54" r:id="rId122" xr:uid="{1F20DC61-7DA7-43F9-AE32-70A391AC3D02}"/>
    <hyperlink ref="E57" r:id="rId123" xr:uid="{1AFA1D80-AB53-42EE-9C54-C04D8180B5BE}"/>
    <hyperlink ref="E58" r:id="rId124" xr:uid="{D1E51824-03FA-4591-9D73-A08DFFEC1953}"/>
    <hyperlink ref="E59" r:id="rId125" xr:uid="{75FCFA83-B9E7-440B-8211-F39CFECBE99A}"/>
    <hyperlink ref="E62" r:id="rId126" xr:uid="{A41BFE93-D21D-472D-8D7C-CBB304F35A3C}"/>
    <hyperlink ref="E65" r:id="rId127" xr:uid="{719FFEDC-6AB6-4420-A9BC-9E2EDD26AB74}"/>
    <hyperlink ref="E74" r:id="rId128" xr:uid="{8DBAF268-C159-43BA-BCD6-26FC67422B40}"/>
    <hyperlink ref="E75" r:id="rId129" xr:uid="{04C6FE63-B259-4187-BF9F-A2691F6DAF8E}"/>
    <hyperlink ref="E76" r:id="rId130" xr:uid="{549F1E62-F0A8-4191-B821-D44B8E87964C}"/>
    <hyperlink ref="E77" r:id="rId131" xr:uid="{0E332664-A97E-49FA-9AF6-7027198CF512}"/>
    <hyperlink ref="E78" r:id="rId132" xr:uid="{95D6A9DE-E4F9-4F6E-87F8-E9B27036359F}"/>
    <hyperlink ref="E79" r:id="rId133" xr:uid="{BBAE912D-9C4C-4701-8463-D9BC07E938F9}"/>
    <hyperlink ref="E63" r:id="rId134" xr:uid="{234F9F98-C3FB-43EB-BB51-CBB0140C5B86}"/>
    <hyperlink ref="E64" r:id="rId135" xr:uid="{8548D7E7-2956-40FA-8B15-8071D417C0CD}"/>
    <hyperlink ref="E66" r:id="rId136" xr:uid="{2E91C65F-1C24-4033-B763-79AB02AF2373}"/>
    <hyperlink ref="E67" r:id="rId137" xr:uid="{9B15A6D9-6D27-4BA1-B171-4295052FDDBA}"/>
    <hyperlink ref="E68" r:id="rId138" xr:uid="{009551CC-3ED4-4B14-9147-C42EB1561909}"/>
  </hyperlinks>
  <pageMargins left="0.511811024" right="0.511811024" top="0.78740157499999996" bottom="0.78740157499999996" header="0.31496062000000002" footer="0.31496062000000002"/>
  <pageSetup scale="36" orientation="portrait" r:id="rId139"/>
  <drawing r:id="rId14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9449F5ED-1DA8-4F1B-804E-4CF3678C0DD2}"/>
</file>

<file path=customXml/itemProps2.xml><?xml version="1.0" encoding="utf-8"?>
<ds:datastoreItem xmlns:ds="http://schemas.openxmlformats.org/officeDocument/2006/customXml" ds:itemID="{1DC91730-EB0F-45DF-9AFB-7D68BE0335AA}"/>
</file>

<file path=customXml/itemProps3.xml><?xml version="1.0" encoding="utf-8"?>
<ds:datastoreItem xmlns:ds="http://schemas.openxmlformats.org/officeDocument/2006/customXml" ds:itemID="{EF26565D-A2D4-4157-89DE-EF66FAB3B1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Serviços</vt:lpstr>
      <vt:lpstr>Serviços!Area_de_impressao</vt:lpstr>
    </vt:vector>
  </TitlesOfParts>
  <Company>PGJ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2024-12-02T15:39:38Z</dcterms:created>
  <dcterms:modified xsi:type="dcterms:W3CDTF">2024-12-02T15:40:17Z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