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<sst xmlns="http://schemas.openxmlformats.org/spreadsheetml/2006/main" count="135" uniqueCount="70">
  <si>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</si>
  <si>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</si>
  <si>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</si>
  <si>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</si>
  <si>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</si>
  <si>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</si>
  <si>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</si>
  <si>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</si>
  <si>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</si>
  <si>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</si>
  <si>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</si>
  <si>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</si>
  <si>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</si>
  <si>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</si>
  <si>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</si>
  <si>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</si>
  <si>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</si>
  <si>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</si>
  <si>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</si>
  <si>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</si>
  <si>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</si>
  <si>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</si>
  <si>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</si>
  <si>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</si>
  <si>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</si>
  <si>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</si>
  <si>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</si>
  <si>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</si>
  <si>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</si>
  <si>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</si>
  <si>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</si>
  <si>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</si>
  <si>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</si>
  <si>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</si>
  <si>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</si>
  <si>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</si>
  <si>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</si>
  <si>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</si>
  <si>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</si>
  <si>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</si>
  <si>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</si>
  <si>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</si>
  <si>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</si>
  <si>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</si>
  <si>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</si>
  <si>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</si>
  <si>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</si>
  <si>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</si>
  <si>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</si>
  <si>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</si>
  <si>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</si>
  <si>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</si>
  <si>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</si>
  <si>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</si>
  <si>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</si>
  <si>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</si>
  <si>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</si>
  <si>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</si>
  <si>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</si>
  <si>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</si>
  <si>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</si>
  <si>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</si>
  <si>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</si>
  <si>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</si>
  <si>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</si>
  <si>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</si>
  <si>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</si>
  <si>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,</t>
  </si>
  <si>
    <t>MAIO/2024</t>
  </si>
  <si>
    <t>Data da última atualização:  11/06/2024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</si>
</sst>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5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Liberation Sans1"/>
      <family val="2"/>
    </font>
    <font>
      <u val="single"/>
      <sz val="11"/>
      <color indexed="25"/>
      <name val="Liberation Sans1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Liberation Sans1"/>
      <family val="2"/>
    </font>
    <font>
      <u val="single"/>
      <sz val="11"/>
      <color theme="11"/>
      <name val="Liberation Sans1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52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Border="0" applyProtection="0">
      <alignment/>
    </xf>
    <xf numFmtId="0" fontId="55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" xfId="58"/>
    <cellStyle name="Followed Hyperlink" xfId="59"/>
    <cellStyle name="Hyperlink 1" xfId="60"/>
    <cellStyle name="Incorreto" xfId="61"/>
    <cellStyle name="Currency" xfId="62"/>
    <cellStyle name="Currency [0]" xfId="63"/>
    <cellStyle name="Neutra" xfId="64"/>
    <cellStyle name="Neutral 1" xfId="65"/>
    <cellStyle name="Nota" xfId="66"/>
    <cellStyle name="Note 1" xfId="67"/>
    <cellStyle name="Percent" xfId="68"/>
    <cellStyle name="Result" xfId="69"/>
    <cellStyle name="Result2" xfId="70"/>
    <cellStyle name="Saída" xfId="71"/>
    <cellStyle name="Comma [0]" xfId="72"/>
    <cellStyle name="Status 1" xfId="73"/>
    <cellStyle name="Text 1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Warning 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zoomScale="55" zoomScaleNormal="55" zoomScaleSheetLayoutView="55" zoomScalePageLayoutView="0" workbookViewId="0" topLeftCell="B1">
      <selection activeCell="K2" sqref="K2:O2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68</v>
      </c>
      <c r="L2" s="35"/>
      <c r="M2" s="35"/>
      <c r="N2" s="35"/>
      <c r="O2" s="35"/>
      <c r="P2" s="12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25.5" customHeight="1">
      <c r="A6" s="37"/>
      <c r="B6" s="37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 aca="true" t="shared" si="0" ref="B7:G7">SUM(B8:B19)</f>
        <v>309093500</v>
      </c>
      <c r="C7" s="16">
        <f t="shared" si="0"/>
        <v>30252.54</v>
      </c>
      <c r="D7" s="16">
        <f t="shared" si="0"/>
        <v>48547452.69</v>
      </c>
      <c r="E7" s="16">
        <f t="shared" si="0"/>
        <v>22215012.369999997</v>
      </c>
      <c r="F7" s="16">
        <f t="shared" si="0"/>
        <v>24691474.66</v>
      </c>
      <c r="G7" s="16">
        <f t="shared" si="0"/>
        <v>25230446.040999994</v>
      </c>
      <c r="H7" s="16"/>
      <c r="I7" s="16"/>
      <c r="J7" s="16"/>
      <c r="K7" s="16"/>
      <c r="L7" s="16"/>
      <c r="M7" s="16"/>
      <c r="N7" s="16"/>
      <c r="O7" s="16">
        <f aca="true" t="shared" si="1" ref="O7:O39">SUM(C7:N7)</f>
        <v>120714638.30099998</v>
      </c>
      <c r="P7" s="4"/>
    </row>
    <row r="8" spans="1:15" s="6" customFormat="1" ht="30" customHeight="1">
      <c r="A8" s="17" t="s">
        <v>18</v>
      </c>
      <c r="B8" s="18">
        <v>1920500</v>
      </c>
      <c r="C8" s="18">
        <v>0</v>
      </c>
      <c r="D8" s="18">
        <v>203319.13</v>
      </c>
      <c r="E8" s="18">
        <v>124952.76</v>
      </c>
      <c r="F8" s="18">
        <v>0</v>
      </c>
      <c r="G8" s="18">
        <v>29117.25</v>
      </c>
      <c r="H8" s="18"/>
      <c r="I8" s="18"/>
      <c r="J8" s="19"/>
      <c r="K8" s="19"/>
      <c r="L8" s="19"/>
      <c r="M8" s="19"/>
      <c r="N8" s="19"/>
      <c r="O8" s="19">
        <f t="shared" si="1"/>
        <v>357389.14</v>
      </c>
    </row>
    <row r="9" spans="1:15" s="6" customFormat="1" ht="30" customHeight="1">
      <c r="A9" s="17" t="s">
        <v>19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/>
      <c r="I9" s="18"/>
      <c r="J9" s="19"/>
      <c r="K9" s="19"/>
      <c r="L9" s="19"/>
      <c r="M9" s="19"/>
      <c r="N9" s="19"/>
      <c r="O9" s="19">
        <f t="shared" si="1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/>
      <c r="I10" s="18"/>
      <c r="J10" s="19"/>
      <c r="K10" s="19"/>
      <c r="L10" s="19"/>
      <c r="M10" s="19"/>
      <c r="N10" s="19"/>
      <c r="O10" s="19">
        <f t="shared" si="1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/>
      <c r="I11" s="18"/>
      <c r="J11" s="19"/>
      <c r="K11" s="19"/>
      <c r="L11" s="19"/>
      <c r="M11" s="19"/>
      <c r="N11" s="19"/>
      <c r="O11" s="19">
        <f t="shared" si="1"/>
        <v>0</v>
      </c>
    </row>
    <row r="12" spans="1:15" s="6" customFormat="1" ht="30" customHeight="1">
      <c r="A12" s="20" t="s">
        <v>65</v>
      </c>
      <c r="B12" s="21">
        <v>1000000</v>
      </c>
      <c r="C12" s="21">
        <v>0</v>
      </c>
      <c r="D12" s="21">
        <v>0</v>
      </c>
      <c r="E12" s="21">
        <v>0</v>
      </c>
      <c r="F12" s="21">
        <v>45931.32</v>
      </c>
      <c r="G12" s="21">
        <v>22061.33</v>
      </c>
      <c r="H12" s="21"/>
      <c r="I12" s="18"/>
      <c r="J12" s="19"/>
      <c r="K12" s="19"/>
      <c r="L12" s="19"/>
      <c r="M12" s="19"/>
      <c r="N12" s="19"/>
      <c r="O12" s="19">
        <f t="shared" si="1"/>
        <v>67992.65</v>
      </c>
    </row>
    <row r="13" spans="1:15" s="6" customFormat="1" ht="30" customHeight="1">
      <c r="A13" s="20" t="s">
        <v>22</v>
      </c>
      <c r="B13" s="21">
        <v>230450000</v>
      </c>
      <c r="C13" s="21">
        <v>0</v>
      </c>
      <c r="D13" s="21">
        <v>35115205.41</v>
      </c>
      <c r="E13" s="21">
        <v>14918447.98</v>
      </c>
      <c r="F13" s="21">
        <v>17449813.89</v>
      </c>
      <c r="G13" s="21">
        <v>17640665.18</v>
      </c>
      <c r="H13" s="21"/>
      <c r="I13" s="18"/>
      <c r="J13" s="19"/>
      <c r="K13" s="19"/>
      <c r="L13" s="19"/>
      <c r="M13" s="19"/>
      <c r="N13" s="19"/>
      <c r="O13" s="19">
        <f t="shared" si="1"/>
        <v>85124132.46000001</v>
      </c>
    </row>
    <row r="14" spans="1:15" s="7" customFormat="1" ht="30" customHeight="1">
      <c r="A14" s="20" t="s">
        <v>23</v>
      </c>
      <c r="B14" s="21">
        <f>2601000+43160000</f>
        <v>45761000</v>
      </c>
      <c r="C14" s="21">
        <f>4904.6</f>
        <v>4904.6</v>
      </c>
      <c r="D14" s="21">
        <f>13222.74+4672962.38</f>
        <v>4686185.12</v>
      </c>
      <c r="E14" s="21">
        <f>4987.03+3634314.27</f>
        <v>3639301.3</v>
      </c>
      <c r="F14" s="21">
        <f>2145.84+3607940.24</f>
        <v>3610086.08</v>
      </c>
      <c r="G14" s="21">
        <f>251.72+3646348.51</f>
        <v>3646600.23</v>
      </c>
      <c r="H14" s="21"/>
      <c r="I14" s="18"/>
      <c r="J14" s="18"/>
      <c r="K14" s="18"/>
      <c r="L14" s="18"/>
      <c r="M14" s="18"/>
      <c r="N14" s="18"/>
      <c r="O14" s="19">
        <f t="shared" si="1"/>
        <v>15587077.33</v>
      </c>
    </row>
    <row r="15" spans="1:15" s="7" customFormat="1" ht="30" customHeight="1">
      <c r="A15" s="20" t="s">
        <v>24</v>
      </c>
      <c r="B15" s="21">
        <v>12760000</v>
      </c>
      <c r="C15" s="21">
        <v>2731.3</v>
      </c>
      <c r="D15" s="21">
        <v>3305068.4</v>
      </c>
      <c r="E15" s="21">
        <v>1815841.53</v>
      </c>
      <c r="F15" s="21">
        <v>1803085.35</v>
      </c>
      <c r="G15" s="21">
        <v>1886012.81</v>
      </c>
      <c r="H15" s="21"/>
      <c r="I15" s="18"/>
      <c r="J15" s="18"/>
      <c r="K15" s="18"/>
      <c r="L15" s="18"/>
      <c r="M15" s="18"/>
      <c r="N15" s="18"/>
      <c r="O15" s="19">
        <f t="shared" si="1"/>
        <v>8812739.39</v>
      </c>
    </row>
    <row r="16" spans="1:15" s="6" customFormat="1" ht="30" customHeight="1">
      <c r="A16" s="20" t="s">
        <v>25</v>
      </c>
      <c r="B16" s="21">
        <v>1000000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/>
      <c r="I16" s="18"/>
      <c r="J16" s="19"/>
      <c r="K16" s="19"/>
      <c r="L16" s="19"/>
      <c r="M16" s="19"/>
      <c r="N16" s="19"/>
      <c r="O16" s="19">
        <f t="shared" si="1"/>
        <v>0</v>
      </c>
    </row>
    <row r="17" spans="1:15" s="6" customFormat="1" ht="30" customHeight="1">
      <c r="A17" s="17" t="s">
        <v>26</v>
      </c>
      <c r="B17" s="18">
        <v>2000000</v>
      </c>
      <c r="C17" s="18">
        <v>22616.64</v>
      </c>
      <c r="D17" s="18">
        <v>207400</v>
      </c>
      <c r="E17" s="18">
        <v>112700</v>
      </c>
      <c r="F17" s="18">
        <v>103999.59</v>
      </c>
      <c r="G17" s="18">
        <v>84935.88</v>
      </c>
      <c r="H17" s="18"/>
      <c r="I17" s="18"/>
      <c r="J17" s="19"/>
      <c r="K17" s="19"/>
      <c r="L17" s="19"/>
      <c r="M17" s="19"/>
      <c r="N17" s="19"/>
      <c r="O17" s="19">
        <f t="shared" si="1"/>
        <v>531652.11</v>
      </c>
    </row>
    <row r="18" spans="1:15" s="6" customFormat="1" ht="30" customHeight="1">
      <c r="A18" s="17" t="s">
        <v>27</v>
      </c>
      <c r="B18" s="18">
        <v>12900000</v>
      </c>
      <c r="C18" s="18">
        <v>0</v>
      </c>
      <c r="D18" s="18">
        <v>5030274.63</v>
      </c>
      <c r="E18" s="18">
        <v>1576413.06</v>
      </c>
      <c r="F18" s="18">
        <v>1678558.43</v>
      </c>
      <c r="G18" s="18">
        <v>1845926.911</v>
      </c>
      <c r="H18" s="18"/>
      <c r="I18" s="18"/>
      <c r="J18" s="19"/>
      <c r="K18" s="19"/>
      <c r="L18" s="19"/>
      <c r="M18" s="19"/>
      <c r="N18" s="19"/>
      <c r="O18" s="19">
        <f>SUM(C18:N18)</f>
        <v>10131173.031</v>
      </c>
    </row>
    <row r="19" spans="1:15" s="6" customFormat="1" ht="30" customHeight="1">
      <c r="A19" s="17" t="s">
        <v>28</v>
      </c>
      <c r="B19" s="18">
        <v>1300000</v>
      </c>
      <c r="C19" s="18">
        <v>0</v>
      </c>
      <c r="D19" s="18">
        <v>0</v>
      </c>
      <c r="E19" s="18">
        <v>27355.74</v>
      </c>
      <c r="F19" s="18">
        <v>0</v>
      </c>
      <c r="G19" s="18">
        <v>75126.45</v>
      </c>
      <c r="H19" s="18"/>
      <c r="I19" s="18"/>
      <c r="J19" s="19"/>
      <c r="K19" s="19"/>
      <c r="L19" s="19"/>
      <c r="M19" s="19"/>
      <c r="N19" s="19"/>
      <c r="O19" s="19">
        <f t="shared" si="1"/>
        <v>102482.19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1"/>
        <v>0</v>
      </c>
    </row>
    <row r="21" spans="1:15" s="3" customFormat="1" ht="25.5" customHeight="1">
      <c r="A21" s="15" t="s">
        <v>29</v>
      </c>
      <c r="B21" s="24">
        <f aca="true" t="shared" si="2" ref="B21:G21">SUM(B22:B39)</f>
        <v>93898494.93</v>
      </c>
      <c r="C21" s="24">
        <f t="shared" si="2"/>
        <v>1813332.1800000002</v>
      </c>
      <c r="D21" s="24">
        <f t="shared" si="2"/>
        <v>15623024.78</v>
      </c>
      <c r="E21" s="24">
        <f t="shared" si="2"/>
        <v>10275114.919999998</v>
      </c>
      <c r="F21" s="24">
        <f t="shared" si="2"/>
        <v>9047938.07</v>
      </c>
      <c r="G21" s="24">
        <f t="shared" si="2"/>
        <v>6506299.409999999</v>
      </c>
      <c r="H21" s="24"/>
      <c r="I21" s="24"/>
      <c r="J21" s="24"/>
      <c r="K21" s="24"/>
      <c r="L21" s="24"/>
      <c r="M21" s="24"/>
      <c r="N21" s="24"/>
      <c r="O21" s="16">
        <f t="shared" si="1"/>
        <v>43265709.36</v>
      </c>
    </row>
    <row r="22" spans="1:15" s="6" customFormat="1" ht="30" customHeight="1">
      <c r="A22" s="20" t="s">
        <v>30</v>
      </c>
      <c r="B22" s="21">
        <f>2573907.83+170000</f>
        <v>2743907.83</v>
      </c>
      <c r="C22" s="21">
        <v>0</v>
      </c>
      <c r="D22" s="21">
        <v>0</v>
      </c>
      <c r="E22" s="21">
        <f>168460.88</f>
        <v>168460.88</v>
      </c>
      <c r="F22" s="21">
        <v>0</v>
      </c>
      <c r="G22" s="21">
        <v>0</v>
      </c>
      <c r="H22" s="21"/>
      <c r="I22" s="21"/>
      <c r="J22" s="19"/>
      <c r="K22" s="19"/>
      <c r="L22" s="19"/>
      <c r="M22" s="19"/>
      <c r="N22" s="19"/>
      <c r="O22" s="19">
        <f t="shared" si="1"/>
        <v>168460.88</v>
      </c>
    </row>
    <row r="23" spans="1:15" s="6" customFormat="1" ht="30" customHeight="1">
      <c r="A23" s="20" t="s">
        <v>31</v>
      </c>
      <c r="B23" s="21">
        <v>21004300</v>
      </c>
      <c r="C23" s="21">
        <v>0</v>
      </c>
      <c r="D23" s="21">
        <v>4930578.59</v>
      </c>
      <c r="E23" s="21">
        <v>2509481.09</v>
      </c>
      <c r="F23" s="21">
        <v>2525523.18</v>
      </c>
      <c r="G23" s="21">
        <v>2603352.61</v>
      </c>
      <c r="H23" s="21"/>
      <c r="I23" s="21"/>
      <c r="J23" s="19"/>
      <c r="K23" s="19"/>
      <c r="L23" s="19"/>
      <c r="M23" s="19"/>
      <c r="N23" s="19"/>
      <c r="O23" s="19">
        <f t="shared" si="1"/>
        <v>12568935.469999999</v>
      </c>
    </row>
    <row r="24" spans="1:15" s="6" customFormat="1" ht="30" customHeight="1">
      <c r="A24" s="20" t="s">
        <v>32</v>
      </c>
      <c r="B24" s="21">
        <v>1200000</v>
      </c>
      <c r="C24" s="21">
        <v>5206.22</v>
      </c>
      <c r="D24" s="21">
        <v>128722.13</v>
      </c>
      <c r="E24" s="21">
        <v>109405.85</v>
      </c>
      <c r="F24" s="21">
        <v>121511.05</v>
      </c>
      <c r="G24" s="21">
        <v>104164.7</v>
      </c>
      <c r="H24" s="21"/>
      <c r="I24" s="21"/>
      <c r="J24" s="19"/>
      <c r="K24" s="19"/>
      <c r="L24" s="19"/>
      <c r="M24" s="19"/>
      <c r="N24" s="19"/>
      <c r="O24" s="19">
        <f t="shared" si="1"/>
        <v>469009.95</v>
      </c>
    </row>
    <row r="25" spans="1:15" s="6" customFormat="1" ht="30" customHeight="1">
      <c r="A25" s="20" t="s">
        <v>33</v>
      </c>
      <c r="B25" s="21">
        <v>2029000</v>
      </c>
      <c r="C25" s="21">
        <v>0</v>
      </c>
      <c r="D25" s="21">
        <v>129010.82</v>
      </c>
      <c r="E25" s="21">
        <v>21842.82</v>
      </c>
      <c r="F25" s="21">
        <v>76194.28</v>
      </c>
      <c r="G25" s="21">
        <v>100138.07</v>
      </c>
      <c r="H25" s="21"/>
      <c r="I25" s="21"/>
      <c r="J25" s="19"/>
      <c r="K25" s="19"/>
      <c r="L25" s="19"/>
      <c r="M25" s="19"/>
      <c r="N25" s="19"/>
      <c r="O25" s="19">
        <f t="shared" si="1"/>
        <v>327185.99</v>
      </c>
    </row>
    <row r="26" spans="1:15" s="6" customFormat="1" ht="30" customHeight="1">
      <c r="A26" s="20" t="s">
        <v>34</v>
      </c>
      <c r="B26" s="21">
        <v>12800</v>
      </c>
      <c r="C26" s="21">
        <v>0</v>
      </c>
      <c r="D26" s="21">
        <v>11400</v>
      </c>
      <c r="E26" s="21">
        <v>1400</v>
      </c>
      <c r="F26" s="21">
        <v>0</v>
      </c>
      <c r="G26" s="21">
        <v>0</v>
      </c>
      <c r="H26" s="21"/>
      <c r="I26" s="21"/>
      <c r="J26" s="19"/>
      <c r="K26" s="19"/>
      <c r="L26" s="19"/>
      <c r="M26" s="19"/>
      <c r="N26" s="19"/>
      <c r="O26" s="19">
        <f t="shared" si="1"/>
        <v>12800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/>
      <c r="I27" s="21"/>
      <c r="J27" s="19"/>
      <c r="K27" s="19"/>
      <c r="L27" s="19"/>
      <c r="M27" s="19"/>
      <c r="N27" s="19"/>
      <c r="O27" s="19">
        <f t="shared" si="1"/>
        <v>0</v>
      </c>
    </row>
    <row r="28" spans="1:15" s="6" customFormat="1" ht="30" customHeight="1">
      <c r="A28" s="20" t="s">
        <v>36</v>
      </c>
      <c r="B28" s="21">
        <v>1390625</v>
      </c>
      <c r="C28" s="21">
        <v>0</v>
      </c>
      <c r="D28" s="21">
        <v>44073.84</v>
      </c>
      <c r="E28" s="21">
        <v>82436.32</v>
      </c>
      <c r="F28" s="21">
        <v>156528.7</v>
      </c>
      <c r="G28" s="21">
        <v>0</v>
      </c>
      <c r="H28" s="21"/>
      <c r="I28" s="21"/>
      <c r="J28" s="19"/>
      <c r="K28" s="19"/>
      <c r="L28" s="19"/>
      <c r="M28" s="19"/>
      <c r="N28" s="19"/>
      <c r="O28" s="19">
        <f t="shared" si="1"/>
        <v>283038.86</v>
      </c>
    </row>
    <row r="29" spans="1:15" s="6" customFormat="1" ht="30" customHeight="1">
      <c r="A29" s="20" t="s">
        <v>37</v>
      </c>
      <c r="B29" s="21">
        <v>350000</v>
      </c>
      <c r="C29" s="21">
        <v>0</v>
      </c>
      <c r="D29" s="21">
        <v>0</v>
      </c>
      <c r="E29" s="21">
        <v>0</v>
      </c>
      <c r="F29" s="21">
        <v>34800</v>
      </c>
      <c r="G29" s="21">
        <v>34800</v>
      </c>
      <c r="H29" s="21"/>
      <c r="I29" s="21"/>
      <c r="J29" s="19"/>
      <c r="K29" s="19"/>
      <c r="L29" s="19"/>
      <c r="M29" s="19"/>
      <c r="N29" s="19"/>
      <c r="O29" s="19">
        <f t="shared" si="1"/>
        <v>69600</v>
      </c>
    </row>
    <row r="30" spans="1:15" s="6" customFormat="1" ht="30" customHeight="1">
      <c r="A30" s="20" t="s">
        <v>38</v>
      </c>
      <c r="B30" s="21">
        <v>4636347.78</v>
      </c>
      <c r="C30" s="21">
        <v>38338.93</v>
      </c>
      <c r="D30" s="21">
        <v>1255001.32</v>
      </c>
      <c r="E30" s="21">
        <v>740451.09</v>
      </c>
      <c r="F30" s="21">
        <v>748176.43</v>
      </c>
      <c r="G30" s="21">
        <v>40613.26</v>
      </c>
      <c r="H30" s="21"/>
      <c r="I30" s="21"/>
      <c r="J30" s="19"/>
      <c r="K30" s="19"/>
      <c r="L30" s="19"/>
      <c r="M30" s="19"/>
      <c r="N30" s="19"/>
      <c r="O30" s="19">
        <f t="shared" si="1"/>
        <v>2822581.03</v>
      </c>
    </row>
    <row r="31" spans="1:15" s="6" customFormat="1" ht="30" customHeight="1">
      <c r="A31" s="20" t="s">
        <v>39</v>
      </c>
      <c r="B31" s="21">
        <v>4132027.22</v>
      </c>
      <c r="C31" s="21">
        <v>0</v>
      </c>
      <c r="D31" s="21">
        <v>238698.28</v>
      </c>
      <c r="E31" s="21">
        <v>607473.93</v>
      </c>
      <c r="F31" s="21">
        <v>331599.33</v>
      </c>
      <c r="G31" s="21">
        <v>291021.57</v>
      </c>
      <c r="H31" s="21"/>
      <c r="I31" s="21"/>
      <c r="J31" s="19"/>
      <c r="K31" s="19"/>
      <c r="L31" s="19"/>
      <c r="M31" s="19"/>
      <c r="N31" s="19"/>
      <c r="O31" s="19">
        <f t="shared" si="1"/>
        <v>1468793.11</v>
      </c>
    </row>
    <row r="32" spans="1:15" s="6" customFormat="1" ht="30" customHeight="1">
      <c r="A32" s="20" t="s">
        <v>40</v>
      </c>
      <c r="B32" s="21">
        <v>15039537.1</v>
      </c>
      <c r="C32" s="21">
        <v>234162.7</v>
      </c>
      <c r="D32" s="21">
        <v>2333739.9</v>
      </c>
      <c r="E32" s="21">
        <v>1315353.23</v>
      </c>
      <c r="F32" s="21">
        <v>595194.72</v>
      </c>
      <c r="G32" s="21">
        <v>807823.48</v>
      </c>
      <c r="H32" s="21"/>
      <c r="I32" s="21"/>
      <c r="J32" s="19"/>
      <c r="K32" s="19"/>
      <c r="L32" s="19"/>
      <c r="M32" s="19"/>
      <c r="N32" s="19"/>
      <c r="O32" s="19">
        <f t="shared" si="1"/>
        <v>5286274.029999999</v>
      </c>
    </row>
    <row r="33" spans="1:15" s="6" customFormat="1" ht="30" customHeight="1">
      <c r="A33" s="20" t="s">
        <v>41</v>
      </c>
      <c r="B33" s="21">
        <v>10580375</v>
      </c>
      <c r="C33" s="21">
        <v>0</v>
      </c>
      <c r="D33" s="21">
        <v>251033.94</v>
      </c>
      <c r="E33" s="21">
        <v>858112.42</v>
      </c>
      <c r="F33" s="21">
        <v>1026761.08</v>
      </c>
      <c r="G33" s="21">
        <v>795041.55</v>
      </c>
      <c r="H33" s="21"/>
      <c r="I33" s="21"/>
      <c r="J33" s="19"/>
      <c r="K33" s="19"/>
      <c r="L33" s="19"/>
      <c r="M33" s="19"/>
      <c r="N33" s="19"/>
      <c r="O33" s="19">
        <f t="shared" si="1"/>
        <v>2930948.99</v>
      </c>
    </row>
    <row r="34" spans="1:15" s="6" customFormat="1" ht="30" customHeight="1">
      <c r="A34" s="20" t="s">
        <v>42</v>
      </c>
      <c r="B34" s="21">
        <v>21000000</v>
      </c>
      <c r="C34" s="21">
        <v>1535624.33</v>
      </c>
      <c r="D34" s="21">
        <v>3329552.95</v>
      </c>
      <c r="E34" s="21">
        <v>2333801.09</v>
      </c>
      <c r="F34" s="21">
        <v>2062133.14</v>
      </c>
      <c r="G34" s="21">
        <v>368119.02</v>
      </c>
      <c r="H34" s="21"/>
      <c r="I34" s="21"/>
      <c r="J34" s="19"/>
      <c r="K34" s="19"/>
      <c r="L34" s="19"/>
      <c r="M34" s="19"/>
      <c r="N34" s="19"/>
      <c r="O34" s="19">
        <f t="shared" si="1"/>
        <v>9629230.53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520.7</v>
      </c>
      <c r="E35" s="21">
        <v>5602.24</v>
      </c>
      <c r="F35" s="21">
        <v>1.65</v>
      </c>
      <c r="G35" s="21">
        <v>0</v>
      </c>
      <c r="H35" s="21"/>
      <c r="I35" s="21"/>
      <c r="J35" s="19"/>
      <c r="K35" s="19"/>
      <c r="L35" s="19"/>
      <c r="M35" s="19"/>
      <c r="N35" s="19"/>
      <c r="O35" s="19">
        <f t="shared" si="1"/>
        <v>6124.589999999999</v>
      </c>
    </row>
    <row r="36" spans="1:15" s="6" customFormat="1" ht="30" customHeight="1">
      <c r="A36" s="20" t="s">
        <v>26</v>
      </c>
      <c r="B36" s="21">
        <v>39875</v>
      </c>
      <c r="C36" s="21">
        <v>0</v>
      </c>
      <c r="D36" s="21">
        <v>38450</v>
      </c>
      <c r="E36" s="21">
        <v>0</v>
      </c>
      <c r="F36" s="21">
        <v>0</v>
      </c>
      <c r="G36" s="21">
        <v>0</v>
      </c>
      <c r="H36" s="21"/>
      <c r="I36" s="21"/>
      <c r="J36" s="19"/>
      <c r="K36" s="19"/>
      <c r="L36" s="19"/>
      <c r="M36" s="19"/>
      <c r="N36" s="19"/>
      <c r="O36" s="19">
        <f>SUM(C36:N36)</f>
        <v>38450</v>
      </c>
    </row>
    <row r="37" spans="1:15" s="6" customFormat="1" ht="30" customHeight="1">
      <c r="A37" s="20" t="s">
        <v>27</v>
      </c>
      <c r="B37" s="21">
        <v>9270700</v>
      </c>
      <c r="C37" s="21">
        <v>0</v>
      </c>
      <c r="D37" s="21">
        <v>2928665.25</v>
      </c>
      <c r="E37" s="21">
        <v>1516855.59</v>
      </c>
      <c r="F37" s="21">
        <v>1363999.94</v>
      </c>
      <c r="G37" s="21">
        <v>1350196.01</v>
      </c>
      <c r="H37" s="21"/>
      <c r="I37" s="21"/>
      <c r="J37" s="19"/>
      <c r="K37" s="19"/>
      <c r="L37" s="19"/>
      <c r="M37" s="19"/>
      <c r="N37" s="19"/>
      <c r="O37" s="19">
        <f>SUM(C37:N37)</f>
        <v>7159716.789999999</v>
      </c>
    </row>
    <row r="38" spans="1:15" s="6" customFormat="1" ht="30" customHeight="1">
      <c r="A38" s="20" t="s">
        <v>44</v>
      </c>
      <c r="B38" s="21">
        <v>90000</v>
      </c>
      <c r="C38" s="21">
        <v>0</v>
      </c>
      <c r="D38" s="21">
        <v>3577.06</v>
      </c>
      <c r="E38" s="21">
        <v>4438.37</v>
      </c>
      <c r="F38" s="21">
        <v>5514.57</v>
      </c>
      <c r="G38" s="21">
        <v>11029.14</v>
      </c>
      <c r="H38" s="21"/>
      <c r="I38" s="21"/>
      <c r="J38" s="19"/>
      <c r="K38" s="19"/>
      <c r="L38" s="19"/>
      <c r="M38" s="19"/>
      <c r="N38" s="19"/>
      <c r="O38" s="19">
        <f>SUM(C38:N38)</f>
        <v>24559.14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/>
      <c r="I39" s="21"/>
      <c r="J39" s="19"/>
      <c r="K39" s="19"/>
      <c r="L39" s="19"/>
      <c r="M39" s="19"/>
      <c r="N39" s="19"/>
      <c r="O39" s="19">
        <f t="shared" si="1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39602092.17</v>
      </c>
      <c r="C41" s="26">
        <f>SUM(C42:C48)</f>
        <v>0</v>
      </c>
      <c r="D41" s="26">
        <f>SUM(D42:D48)</f>
        <v>796738.22</v>
      </c>
      <c r="E41" s="26">
        <f>SUM(E42:E48)</f>
        <v>1647089.76</v>
      </c>
      <c r="F41" s="26">
        <f>SUM(F42:F48)</f>
        <v>327217.96</v>
      </c>
      <c r="G41" s="26">
        <f>SUM(G42:G48)</f>
        <v>717272.94</v>
      </c>
      <c r="H41" s="26"/>
      <c r="I41" s="26"/>
      <c r="J41" s="26"/>
      <c r="K41" s="26"/>
      <c r="L41" s="26"/>
      <c r="M41" s="26"/>
      <c r="N41" s="26"/>
      <c r="O41" s="16">
        <f aca="true" t="shared" si="3" ref="O41:O48">SUM(C41:N41)</f>
        <v>3488318.88</v>
      </c>
    </row>
    <row r="42" spans="1:15" s="6" customFormat="1" ht="30" customHeight="1">
      <c r="A42" s="17" t="s">
        <v>47</v>
      </c>
      <c r="B42" s="18">
        <v>163818.77</v>
      </c>
      <c r="C42" s="18">
        <v>0</v>
      </c>
      <c r="D42" s="18">
        <v>29738.22</v>
      </c>
      <c r="E42" s="18">
        <v>0</v>
      </c>
      <c r="F42" s="18">
        <v>0</v>
      </c>
      <c r="G42" s="18">
        <v>0</v>
      </c>
      <c r="H42" s="18"/>
      <c r="I42" s="19"/>
      <c r="J42" s="19"/>
      <c r="K42" s="19"/>
      <c r="L42" s="19"/>
      <c r="M42" s="19"/>
      <c r="N42" s="19"/>
      <c r="O42" s="19">
        <f t="shared" si="3"/>
        <v>29738.22</v>
      </c>
    </row>
    <row r="43" spans="1:15" s="6" customFormat="1" ht="30" customHeight="1">
      <c r="A43" s="17" t="s">
        <v>49</v>
      </c>
      <c r="B43" s="18">
        <v>19812273.4</v>
      </c>
      <c r="C43" s="18">
        <v>0</v>
      </c>
      <c r="D43" s="18">
        <v>767000</v>
      </c>
      <c r="E43" s="18">
        <v>0</v>
      </c>
      <c r="F43" s="18">
        <v>303609.51</v>
      </c>
      <c r="G43" s="18">
        <v>555149.94</v>
      </c>
      <c r="H43" s="18"/>
      <c r="I43" s="19"/>
      <c r="J43" s="19"/>
      <c r="K43" s="19"/>
      <c r="L43" s="19"/>
      <c r="M43" s="19"/>
      <c r="N43" s="19"/>
      <c r="O43" s="19">
        <f>SUM(C43:N43)</f>
        <v>1625759.45</v>
      </c>
    </row>
    <row r="44" spans="1:15" s="6" customFormat="1" ht="30" customHeight="1">
      <c r="A44" s="17" t="s">
        <v>50</v>
      </c>
      <c r="B44" s="18">
        <v>10421000</v>
      </c>
      <c r="C44" s="18">
        <v>0</v>
      </c>
      <c r="D44" s="18">
        <v>0</v>
      </c>
      <c r="E44" s="18">
        <v>1647089.76</v>
      </c>
      <c r="F44" s="18">
        <v>23608.45</v>
      </c>
      <c r="G44" s="18">
        <v>162123</v>
      </c>
      <c r="H44" s="18"/>
      <c r="I44" s="27"/>
      <c r="J44" s="19"/>
      <c r="K44" s="19"/>
      <c r="L44" s="19"/>
      <c r="M44" s="19"/>
      <c r="N44" s="19"/>
      <c r="O44" s="19">
        <f t="shared" si="3"/>
        <v>1832821.21</v>
      </c>
    </row>
    <row r="45" spans="1:15" s="6" customFormat="1" ht="30" customHeight="1">
      <c r="A45" s="17" t="s">
        <v>51</v>
      </c>
      <c r="B45" s="18">
        <v>9205000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/>
      <c r="I45" s="19"/>
      <c r="J45" s="19"/>
      <c r="K45" s="19"/>
      <c r="L45" s="19"/>
      <c r="M45" s="23"/>
      <c r="N45" s="23"/>
      <c r="O45" s="19">
        <f t="shared" si="3"/>
        <v>0</v>
      </c>
    </row>
    <row r="46" spans="1:15" s="6" customFormat="1" ht="30" customHeight="1">
      <c r="A46" s="17" t="s">
        <v>66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/>
      <c r="I46" s="19"/>
      <c r="J46" s="19"/>
      <c r="K46" s="19"/>
      <c r="L46" s="19"/>
      <c r="M46" s="23"/>
      <c r="N46" s="23"/>
      <c r="O46" s="19">
        <f t="shared" si="3"/>
        <v>0</v>
      </c>
    </row>
    <row r="47" spans="1:15" s="8" customFormat="1" ht="25.5" customHeight="1">
      <c r="A47" s="28" t="s">
        <v>52</v>
      </c>
      <c r="B47" s="26">
        <f aca="true" t="shared" si="4" ref="B47:G47">SUM(B48)</f>
        <v>1010000</v>
      </c>
      <c r="C47" s="26">
        <f t="shared" si="4"/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9"/>
      <c r="I47" s="26"/>
      <c r="J47" s="26"/>
      <c r="K47" s="26"/>
      <c r="L47" s="26"/>
      <c r="M47" s="26"/>
      <c r="N47" s="26"/>
      <c r="O47" s="16">
        <f t="shared" si="3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/>
      <c r="I48" s="19"/>
      <c r="J48" s="19"/>
      <c r="K48" s="19"/>
      <c r="L48" s="19"/>
      <c r="M48" s="23"/>
      <c r="N48" s="23"/>
      <c r="O48" s="19">
        <f t="shared" si="3"/>
        <v>0</v>
      </c>
    </row>
    <row r="49" spans="1:15" s="9" customFormat="1" ht="25.5" customHeight="1">
      <c r="A49" s="31" t="s">
        <v>54</v>
      </c>
      <c r="B49" s="24">
        <f aca="true" t="shared" si="5" ref="B49:G49">SUM(B7+B21+B41+B47)</f>
        <v>443604087.1</v>
      </c>
      <c r="C49" s="24">
        <f t="shared" si="5"/>
        <v>1843584.7200000002</v>
      </c>
      <c r="D49" s="24">
        <f t="shared" si="5"/>
        <v>64967215.69</v>
      </c>
      <c r="E49" s="24">
        <f t="shared" si="5"/>
        <v>34137217.05</v>
      </c>
      <c r="F49" s="24">
        <f t="shared" si="5"/>
        <v>34066630.690000005</v>
      </c>
      <c r="G49" s="24">
        <f t="shared" si="5"/>
        <v>32454018.390999995</v>
      </c>
      <c r="H49" s="24"/>
      <c r="I49" s="24"/>
      <c r="J49" s="24"/>
      <c r="K49" s="24"/>
      <c r="L49" s="24"/>
      <c r="M49" s="24"/>
      <c r="N49" s="24"/>
      <c r="O49" s="24">
        <f>SUM(C49:N49)</f>
        <v>167468666.541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9" t="s">
        <v>55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7" t="s">
        <v>1</v>
      </c>
      <c r="B58" s="37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7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>SUM(B61:B75)</f>
        <v>183000</v>
      </c>
      <c r="C60" s="24">
        <f>SUM(C61:C75)</f>
        <v>0</v>
      </c>
      <c r="D60" s="24">
        <f>SUM(D61:D75)</f>
        <v>0</v>
      </c>
      <c r="E60" s="24">
        <f>SUM(E61:E75)</f>
        <v>0</v>
      </c>
      <c r="F60" s="24">
        <f>SUM(F61:F75)</f>
        <v>0</v>
      </c>
      <c r="G60" s="24">
        <f>SUM(G61:G75)</f>
        <v>0</v>
      </c>
      <c r="H60" s="24"/>
      <c r="I60" s="24"/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1000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57000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16000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99000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4000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1000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/>
      <c r="I74" s="19"/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3"/>
      <c r="O76" s="25"/>
    </row>
    <row r="77" spans="1:15" ht="15.75">
      <c r="A77" s="15" t="s">
        <v>46</v>
      </c>
      <c r="B77" s="26">
        <f>SUM(B78:B84)</f>
        <v>207000</v>
      </c>
      <c r="C77" s="26">
        <f>SUM(C78:C84)</f>
        <v>0</v>
      </c>
      <c r="D77" s="26">
        <f>SUM(D78:D84)</f>
        <v>0</v>
      </c>
      <c r="E77" s="26">
        <f>SUM(E78:E84)</f>
        <v>0</v>
      </c>
      <c r="F77" s="26">
        <f>SUM(F78:F84)</f>
        <v>0</v>
      </c>
      <c r="G77" s="26">
        <f>SUM(G78:G84)</f>
        <v>0</v>
      </c>
      <c r="H77" s="26"/>
      <c r="I77" s="26"/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/>
      <c r="I78" s="19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/>
      <c r="I79" s="19"/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/>
      <c r="I80" s="19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111000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/>
      <c r="I81" s="19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85000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/>
      <c r="I82" s="19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/>
      <c r="I83" s="19"/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/>
      <c r="I84" s="19"/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>SUM(B87)</f>
        <v>10000</v>
      </c>
      <c r="C86" s="26">
        <f>SUM(C87)</f>
        <v>0</v>
      </c>
      <c r="D86" s="26">
        <f>SUM(D87)</f>
        <v>0</v>
      </c>
      <c r="E86" s="26">
        <f>SUM(E87)</f>
        <v>0</v>
      </c>
      <c r="F86" s="26">
        <f>SUM(F87)</f>
        <v>0</v>
      </c>
      <c r="G86" s="26">
        <f>SUM(G87)</f>
        <v>0</v>
      </c>
      <c r="H86" s="26"/>
      <c r="I86" s="26"/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/>
      <c r="I87" s="19"/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>B86+B77+B60</f>
        <v>400000</v>
      </c>
      <c r="C89" s="24">
        <f>C86+C77+C60</f>
        <v>0</v>
      </c>
      <c r="D89" s="24">
        <f>D86+D77+D60</f>
        <v>0</v>
      </c>
      <c r="E89" s="24">
        <f>E86+E77+E60</f>
        <v>0</v>
      </c>
      <c r="F89" s="24">
        <f>F86+F77+F60</f>
        <v>0</v>
      </c>
      <c r="G89" s="24">
        <f>G86+G77+G60</f>
        <v>0</v>
      </c>
      <c r="H89" s="24"/>
      <c r="I89" s="24"/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11/06/2024</v>
      </c>
    </row>
    <row r="95" spans="1:15" ht="15.75">
      <c r="A95" s="39" t="s">
        <v>59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7" t="s">
        <v>1</v>
      </c>
      <c r="B97" s="37" t="s">
        <v>2</v>
      </c>
      <c r="C97" s="38" t="s">
        <v>3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7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>SUM(B100:B102)</f>
        <v>950000</v>
      </c>
      <c r="C99" s="24">
        <f>SUM(C100:C102)</f>
        <v>0</v>
      </c>
      <c r="D99" s="24">
        <f>SUM(D100:D102)</f>
        <v>0</v>
      </c>
      <c r="E99" s="24">
        <f>SUM(E100:E102)</f>
        <v>0</v>
      </c>
      <c r="F99" s="24">
        <f>SUM(F100:F102)</f>
        <v>0</v>
      </c>
      <c r="G99" s="24">
        <f>SUM(G100:G102)</f>
        <v>0</v>
      </c>
      <c r="H99" s="24"/>
      <c r="I99" s="24"/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750000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/>
      <c r="I100" s="19"/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100000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/>
      <c r="I101" s="19"/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100000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/>
      <c r="I102" s="19"/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>SUM(B106)</f>
        <v>50000</v>
      </c>
      <c r="C105" s="26">
        <f>SUM(C106)</f>
        <v>0</v>
      </c>
      <c r="D105" s="26">
        <f>SUM(D106)</f>
        <v>0</v>
      </c>
      <c r="E105" s="26">
        <f>SUM(E106)</f>
        <v>0</v>
      </c>
      <c r="F105" s="26">
        <f>SUM(F106)</f>
        <v>0</v>
      </c>
      <c r="G105" s="26">
        <f>SUM(G106)</f>
        <v>0</v>
      </c>
      <c r="H105" s="26"/>
      <c r="I105" s="26"/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50000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/>
      <c r="I106" s="19"/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>B105+B99</f>
        <v>1000000</v>
      </c>
      <c r="C109" s="24">
        <f>C105+C99</f>
        <v>0</v>
      </c>
      <c r="D109" s="24">
        <f>D105+D99</f>
        <v>0</v>
      </c>
      <c r="E109" s="24">
        <f>E105+E99</f>
        <v>0</v>
      </c>
      <c r="F109" s="24">
        <f>F105+F99</f>
        <v>0</v>
      </c>
      <c r="G109" s="24">
        <f>G105+G99</f>
        <v>0</v>
      </c>
      <c r="H109" s="24"/>
      <c r="I109" s="24"/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11/06/2024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21" ht="14.25">
      <c r="D121" t="s">
        <v>67</v>
      </c>
    </row>
  </sheetData>
  <sheetProtection selectLockedCells="1" selectUnlockedCells="1"/>
  <mergeCells count="15">
    <mergeCell ref="A56:O56"/>
    <mergeCell ref="A58:A59"/>
    <mergeCell ref="B58:B59"/>
    <mergeCell ref="C58:O58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Sabrina de Freitas Barbosa</cp:lastModifiedBy>
  <cp:lastPrinted>2024-05-07T14:54:16Z</cp:lastPrinted>
  <dcterms:created xsi:type="dcterms:W3CDTF">2024-05-07T14:55:29Z</dcterms:created>
  <dcterms:modified xsi:type="dcterms:W3CDTF">2024-06-11T14:33:10Z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