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12.Dezembro/"/>
    </mc:Choice>
  </mc:AlternateContent>
  <xr:revisionPtr revIDLastSave="0" documentId="8_{B8BAB1E5-09DB-4F76-AB12-D59BA4227425}" xr6:coauthVersionLast="47" xr6:coauthVersionMax="47" xr10:uidLastSave="{00000000-0000-0000-0000-000000000000}"/>
  <bookViews>
    <workbookView xWindow="-120" yWindow="-120" windowWidth="29040" windowHeight="15720" xr2:uid="{107B4DCD-A9ED-4211-B7C8-FBF1A3C28245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Serviços!$D$1:$D$185</definedName>
    <definedName name="_xlnm.Print_Area" localSheetId="0">Serviços!$A$1:$M$94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0" i="1" l="1"/>
  <c r="L86" i="1"/>
  <c r="L85" i="1"/>
  <c r="L83" i="1"/>
  <c r="L82" i="1"/>
  <c r="L81" i="1"/>
  <c r="L80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2" i="1"/>
  <c r="L61" i="1"/>
  <c r="L60" i="1"/>
  <c r="L59" i="1"/>
  <c r="L57" i="1"/>
  <c r="L56" i="1"/>
  <c r="L54" i="1"/>
  <c r="L53" i="1"/>
  <c r="L52" i="1"/>
  <c r="L51" i="1"/>
  <c r="L50" i="1"/>
  <c r="L49" i="1"/>
  <c r="L48" i="1"/>
  <c r="L47" i="1"/>
  <c r="L46" i="1"/>
  <c r="L45" i="1"/>
  <c r="L44" i="1"/>
  <c r="L43" i="1"/>
  <c r="L41" i="1"/>
  <c r="L40" i="1"/>
  <c r="L39" i="1"/>
  <c r="L38" i="1"/>
  <c r="L37" i="1"/>
  <c r="L36" i="1"/>
  <c r="L35" i="1"/>
  <c r="L33" i="1"/>
  <c r="L32" i="1"/>
  <c r="L31" i="1"/>
  <c r="L29" i="1"/>
  <c r="L28" i="1"/>
  <c r="L27" i="1"/>
  <c r="L26" i="1"/>
  <c r="L24" i="1"/>
  <c r="L23" i="1"/>
  <c r="L22" i="1"/>
  <c r="L21" i="1"/>
  <c r="L18" i="1"/>
  <c r="L17" i="1"/>
  <c r="L16" i="1"/>
  <c r="L15" i="1"/>
  <c r="L13" i="1"/>
  <c r="L12" i="1"/>
  <c r="L11" i="1"/>
  <c r="L8" i="1"/>
  <c r="A2" i="1"/>
</calcChain>
</file>

<file path=xl/sharedStrings.xml><?xml version="1.0" encoding="utf-8"?>
<sst xmlns="http://schemas.openxmlformats.org/spreadsheetml/2006/main" count="587" uniqueCount="370">
  <si>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</si>
  <si>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</si>
  <si>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</si>
  <si>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</si>
  <si>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</si>
  <si>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</si>
  <si>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</si>
  <si>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</si>
  <si>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</si>
  <si>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</si>
  <si>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</si>
  <si>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</si>
  <si>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</si>
  <si>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</si>
  <si>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</si>
  <si>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DEZEMBRO</t>
  </si>
  <si>
    <t xml:space="preserve"> 2KS AGENCIA DIGITAL PUBLICIDADE LTDA</t>
  </si>
  <si>
    <t>Liquidação da NE nº 2024NE0001339- Ref. prestação de serviço de clipping digital e mailing (CA 019/2024 - MP/PGJ) ref. ao período de 26/10/2024 a 26/11/2024, conf. NF-e 484 e documentos no SEI 2024.027166.</t>
  </si>
  <si>
    <t>484/2024</t>
  </si>
  <si>
    <t>4088/2024</t>
  </si>
  <si>
    <t>-</t>
  </si>
  <si>
    <t>2024.027166</t>
  </si>
  <si>
    <t>FERNANDES CONSTRUÇOES EIRELI</t>
  </si>
  <si>
    <t>Liquidação da NE nº 2024NE0002595- Ref. a prestação de serviço emergencial de manutenção predial e pequenas reformas, com fornecimento de materiais e mão de obra (CA 040/2024 - MP/PGJ) conf. NFS-e 253 e documentos no SEI 2024.027386.</t>
  </si>
  <si>
    <t>253/2024</t>
  </si>
  <si>
    <t>4090/2024</t>
  </si>
  <si>
    <t>2024.027386</t>
  </si>
  <si>
    <t>QUALY NUTRI SERVICOS DE ALIMENTACAO LTDA</t>
  </si>
  <si>
    <t>Liquidação da NE nº 2024NE0002510 - Ref. prestação de serviço referente a aquisição de serviços de buffet, conf. NF 700 e documentos no SEI 2024.027436.</t>
  </si>
  <si>
    <t>700/2024</t>
  </si>
  <si>
    <t>4091/2024</t>
  </si>
  <si>
    <t>2024.027436</t>
  </si>
  <si>
    <t>Liquidação na NE nº 2024NE0002697 - Ref. prestação de serviço referente a aquisição de serviços de buffet, conf. NF 701 e documentos no SEI 2024.027680.</t>
  </si>
  <si>
    <t>701/2024</t>
  </si>
  <si>
    <t>4092/2024</t>
  </si>
  <si>
    <t>2024.027680</t>
  </si>
  <si>
    <t>MANAUS AMBIENTAL S.A</t>
  </si>
  <si>
    <t>Liquidação da NE nº 2024NE0000027- Ref. prestação de serviços de abastecimento de água e esgotamento sanitário ref. a jul/2024 (CA 006/2023 - MP/PGJ) conf. Fatura agrupada 2250129/2024 e documentos no SEI 2024.018903</t>
  </si>
  <si>
    <t>Fatura agrupada 2250129/2024</t>
  </si>
  <si>
    <t>4096/2024</t>
  </si>
  <si>
    <t>2024.018903</t>
  </si>
  <si>
    <t>Liquidação da NE nº 2024NE0000027- Ref. prestação de serviços de abastecimento de água e esgotamento sanitário ref. a SET/2024 (CA 006/2023 - MP/PGJ) conf. Fatura agrupada 3026253/2024 e documentos no SEI 2024.023458</t>
  </si>
  <si>
    <t>Fatura agrupada 3026253/2024</t>
  </si>
  <si>
    <t>4097/2024</t>
  </si>
  <si>
    <t>2024.023458</t>
  </si>
  <si>
    <t>Liquidação da NE nº 2024NE0000027- Ref. prestação de serviços de abastecimento de água e esgotamento sanitário ref. a out/2024 (CA 006/2023 - MP/PGJ) conf. Fatura agrupada 3425509/2024 e documentos no SEI 2024.026788</t>
  </si>
  <si>
    <t>Fatura agrupada 3425509/2024</t>
  </si>
  <si>
    <t>4098/2024</t>
  </si>
  <si>
    <t>2024.026788</t>
  </si>
  <si>
    <t>PREVILEMOS LTDA - ADMINISTRADORA E CORRETORA DE SEGUROS</t>
  </si>
  <si>
    <t>Liquidação da NE nº 2023NE0001828- Ref. seguro coletivo contra acidentes pessoais (CA 007/2023 - MP/PGJ) ref. ao príodo de 01/11/2024 a 01/12/2024 conf. apólice n° 9.186.124 e documentos no SEI 2024.027911.</t>
  </si>
  <si>
    <t>Fatura nº 15</t>
  </si>
  <si>
    <t>4099/2024</t>
  </si>
  <si>
    <t>2024.027911</t>
  </si>
  <si>
    <t>SOFTPLAN PLANEJAMENTO E SISTEMAS LTDA</t>
  </si>
  <si>
    <t>Liquidação da NE nº 2024NE0001173- Ref. prestação de serviço de Garantia de Evolução Tecnológica e Funcional - GETF (CA 019/2021 MP/PGJ) ref. SET/2024, conf. NF 743549 e documentos no SEI 2024.025484</t>
  </si>
  <si>
    <t>743549/2024</t>
  </si>
  <si>
    <t>4102/2024</t>
  </si>
  <si>
    <t>2024.025484</t>
  </si>
  <si>
    <t>ALFAMA COM E SERVIÇOS LTDA</t>
  </si>
  <si>
    <t xml:space="preserve">Liquidação da NE nº 2024NE0001790- Ref. prestação de serviços de desinsetização da PGJ/AM (CA 024/2023 - MP/PGJ) ref. a NOV/2024, conf. NF 3996 e documentos no SEI 2024.027956. </t>
  </si>
  <si>
    <t>3996/2024</t>
  </si>
  <si>
    <t>4113/2024</t>
  </si>
  <si>
    <t>2024.027956</t>
  </si>
  <si>
    <t>G REFRIGERAÇAO COM E SERV DE REFRIGERAÇAO LTDA  ME</t>
  </si>
  <si>
    <t>Liquidação da NE nº 2024NE0002249- Ref. prestação de serviços de manutenção preventiva e corretiva nos sistemas de refrigeração da PGJ/AM, ref. NOV/2024, conf. NF 3178 e documentos no SEI 2024.027799.</t>
  </si>
  <si>
    <t>3178/2024</t>
  </si>
  <si>
    <t>4114/2024</t>
  </si>
  <si>
    <t>2024.027799</t>
  </si>
  <si>
    <t>PRODAM PROCESSAMENTO DE DADOS AMAZONAS S A</t>
  </si>
  <si>
    <t>Liquidação da NE nº 2024NE0001301- Ref. prestação de serviços ref a execução do Sistema AJURI (CA 012/2021 - MP/PGJ) ref a NOV/2024 conf NF 50444 e documentos no SEI 2024.027962.</t>
  </si>
  <si>
    <t>50444/2024</t>
  </si>
  <si>
    <t>4115/2024</t>
  </si>
  <si>
    <t>2024.027962</t>
  </si>
  <si>
    <t>Liquidação da NE nº 2024NE0002571 - Ref. prestação de serviço referente a aquisição de serviços de buffet, conf. NF-e 702 e documentos no SEI 2024.027827.</t>
  </si>
  <si>
    <t>702/2024</t>
  </si>
  <si>
    <t>4144/2024</t>
  </si>
  <si>
    <t>2024.027827</t>
  </si>
  <si>
    <t>PRIME CONSULTORIA E ASSESSORIA EMPRESARIAL LTDA</t>
  </si>
  <si>
    <t>Liquidação da NE nº 2023NE0000414- Ref. ao serviço de gerenciamento de frota - serviço (CA n° 007/2023 - MP/PGJ) ref. a NOV/2024, conf. NF-e 2614422 e documentos no SEI 2024.028065.</t>
  </si>
  <si>
    <t>2614422/2024</t>
  </si>
  <si>
    <t>4145/2024</t>
  </si>
  <si>
    <t>2024.028065</t>
  </si>
  <si>
    <t>OI S.A. - EM RECUPERACAO JUDICIAL</t>
  </si>
  <si>
    <t>Liquidação da NE nº 2024NE0000035- Ref. prestação de serviços de acesso dedicado à internet com proteção Anti-DDoS (CA 32/2021 - MP/PGJ - 2° TA) ref. a SET/2024, conf. Fatura 0300039366416 e documentos no SEI 2024.024599</t>
  </si>
  <si>
    <t>Fatura 0300039366416</t>
  </si>
  <si>
    <t>4148/2024</t>
  </si>
  <si>
    <t>2024.024599</t>
  </si>
  <si>
    <t>Liquidação da NE nº 2024NE0000274- Ref. prestação de serviços referente a execução do PRODAM RH (CA 003/2019 - MP/PGJ - 6° TA) ref. a DEZ/2024 conf. NFS 50443 e documentos no SEI 2024.027917.</t>
  </si>
  <si>
    <t>50443/2024</t>
  </si>
  <si>
    <t>4151/2024</t>
  </si>
  <si>
    <t>2024.027917</t>
  </si>
  <si>
    <t>Liquidação da NE nº 2024NE0001173- Ref. prestação de serviços de Garantia de Evolução Tecnológica e Funcional - GETF (CA 019/2021 - MPPGJ), ref. a SET/2024, conf. NF 743547 e documentos no SEI 2024.025616.</t>
  </si>
  <si>
    <t>743547/2024</t>
  </si>
  <si>
    <t>4152/2024</t>
  </si>
  <si>
    <t>2024.025616</t>
  </si>
  <si>
    <t>MÓDULO ENGENHARIA CONSULTORIA E GERENCIA PREDIAL LTDA</t>
  </si>
  <si>
    <t>Liquidação da NE nº 2024NE0000901- Ref. prestação de serviços de manutenção preventiva e corretiva de elevadores (CA 015/2023 - MP/PGJ) referente a NOV/2024, conf. NF 31781 e documentos no SEI 2024.028059.</t>
  </si>
  <si>
    <t>31781/2024</t>
  </si>
  <si>
    <t>4153/2024</t>
  </si>
  <si>
    <t>2024.028059</t>
  </si>
  <si>
    <t>GIBBOR PUBLICIDADE E PUBLICACOES DE EDITAIS LTDA</t>
  </si>
  <si>
    <t>Liquidação da NE nº 2024NE0001233- Ref. prestação de serviços de publicação de atos oficiais e notas em jornal de grande circulação no Estado do Amazonas, ref. a NOV/2024, conf NF 24642 e documentos no SEI 2024.027843.</t>
  </si>
  <si>
    <t>24642/2024</t>
  </si>
  <si>
    <t>4154/2024</t>
  </si>
  <si>
    <t>2024.027843</t>
  </si>
  <si>
    <t xml:space="preserve"> TELEFONICA BRASIL S.A.</t>
  </si>
  <si>
    <t>Liquidação da NE nº 2024NE0001880- Ref. prestação de serviço móvel pessoal - SMP (CA 016/2023 - MP/PGJ - 1°TA) ref. a NOV/2024, conf Fatura 0345991343 e documentos no SEI 2024.028175.</t>
  </si>
  <si>
    <t>Fatura 0345991343</t>
  </si>
  <si>
    <t>4158/2024</t>
  </si>
  <si>
    <t>2024.028175</t>
  </si>
  <si>
    <t>FIOS TECNOLOGIA DA INFORMACAO LTDA</t>
  </si>
  <si>
    <t>Liquidação da NE nº 2024NE0000517- Ref. prestação de serviço de telecomunicações (CA 008/2024 - MP/PGJ) ref a NOV/2024, conf. NF 2003 e documentos no SEI 2024.027840.</t>
  </si>
  <si>
    <t>2003/2024</t>
  </si>
  <si>
    <t>4160/2024</t>
  </si>
  <si>
    <t>2024.027840</t>
  </si>
  <si>
    <t>Liquidação da NE nº 2024NE0000517- Ref. prestação de serviço de telecomunicações (CA 008/2024 - MP/PGJ) ref a NOV/2024, conf. NF 2004 e documentos no SEI 2024.027840.</t>
  </si>
  <si>
    <t>2004/2024</t>
  </si>
  <si>
    <t>4161/2024</t>
  </si>
  <si>
    <t xml:space="preserve"> VIA DIRETA TELECOMUNICACOES VIA SATELITE E INTERNET LTDA</t>
  </si>
  <si>
    <t>Liquidação da NE nº 2024NE0001989 - Ref. prestação de serviços de conectividade a internet, via sátelite (CA 023/2024 - MP/PGJ) referente a SETEMBRO/2024, conforme NFS-e n° 185 e documentos no PI-SEI 2024.026463.</t>
  </si>
  <si>
    <t>185/2024</t>
  </si>
  <si>
    <t>4201/2024</t>
  </si>
  <si>
    <t>2024.026463</t>
  </si>
  <si>
    <t>EDUCINTER - ASSESSORIA EDUCACIONAL UNIVERSITARIA, POS-GRADUAO, EXTENSAO E CAPACITACAO LTDA</t>
  </si>
  <si>
    <t>Liquidação da NE nº 2024NE0001507- Ref. contratação de empresa especializada na prestação de serviço de aperfeiçoamento de pessoal, conf. NF 28 e documentos no SEI 2024.027808.</t>
  </si>
  <si>
    <t>28/2024</t>
  </si>
  <si>
    <t>4208/2024</t>
  </si>
  <si>
    <t>2024.027808</t>
  </si>
  <si>
    <t>Liquidação da NE nº 2024NE0000035- Ref. prestação de serviços de acesso dedicado à internet com proteção Anti-DDoS (CA 032/2021 - MP/PGJ - 2° TA) ref. a NOV/2024, conf. Fatura 0300070821 e documentos no SEI 2024.027813.</t>
  </si>
  <si>
    <t>Fatura nº 0300070821</t>
  </si>
  <si>
    <t>4209/2024</t>
  </si>
  <si>
    <t>2024.027813</t>
  </si>
  <si>
    <t>MOVX TECNOLOGIA LTDA</t>
  </si>
  <si>
    <t>Liquidação da NE nº 2024NE0000030- Ref. serviços gráficos (CA 030/2022 - MP/PGJ) ref. ao período de 02/11/2024 a 23/11/2024, conf. NFS-e 601 e documentos no SEI 2024.027850.</t>
  </si>
  <si>
    <t>601/2024</t>
  </si>
  <si>
    <t>4210/2024</t>
  </si>
  <si>
    <t>2024.027850</t>
  </si>
  <si>
    <t>EYES NWHERE SISTEMAS INTELIGENTES DE IMAGEM LTDA</t>
  </si>
  <si>
    <t>Liquidação da NE nº 2024NE0000336- Ref. serviço de telecomunicações (CA 033/2021 - MP/PGJ) no mês de NOV/2024, conf. NF 4098 e documentos no SEI 2024.027931.</t>
  </si>
  <si>
    <t>4211/2024</t>
  </si>
  <si>
    <t>2024.027931</t>
  </si>
  <si>
    <t>Liquidação da NE nº 2024NE0002754 - Ref. prestação de serviço referente a aquisição de serviços de buffer, conf. NF 705 e documentos no SEI 2024.028254.</t>
  </si>
  <si>
    <t>705/2024</t>
  </si>
  <si>
    <t>4212/2024</t>
  </si>
  <si>
    <t>2024.028254</t>
  </si>
  <si>
    <t>Liquidação da NE nº 2024NE0002272- Ref. prestação de serviços de manutenção de forro, ref. a NOV/2024, conf. NF 254 (CA 037/2024 - MP/PGJ) e documentos no SEI 2024.027684.</t>
  </si>
  <si>
    <t>254/2024</t>
  </si>
  <si>
    <t>4214/2024</t>
  </si>
  <si>
    <t>2024.027684</t>
  </si>
  <si>
    <t>COSAMA COMPANHIA DE SANEAMENTO DO AMAZONAS</t>
  </si>
  <si>
    <t>Liquidação da NE nº 2024NE0000014- Ref. prestação de serviço de água e esgoto sanitário aos prédios da Promotoria de Justiça de Tabatinga ref. a NOV/2024, conforme fatura 04943112024-2 e documentos no SEI 2024.028290.</t>
  </si>
  <si>
    <t>fatura nº 04943112024-2</t>
  </si>
  <si>
    <t>4216/2024</t>
  </si>
  <si>
    <t>2024.028290</t>
  </si>
  <si>
    <t xml:space="preserve"> </t>
  </si>
  <si>
    <t>Liquidação da NE nº 2024NE0000014- Ref. prestação de serviço de água e esgoto sanitário aos prédios da Promotoria de Justiça de Carauari ref. a NOV/2024, conforme fatura 17246112024-5 e documentos no SEI 2024.028290.</t>
  </si>
  <si>
    <t>fatura n º 17246112024-5</t>
  </si>
  <si>
    <t>4217/2024</t>
  </si>
  <si>
    <t>Liquidação da NE nº 2024NE0000014- Ref. prestação de serviço de água e esgoto sanitário aos prédios da Promotoria de Justiça de Codajás ref. a NOV/2024, conforme fatura 28487112024-2 e documentos no SEI 2024.028290.</t>
  </si>
  <si>
    <t>fatura nº 28487112024-2</t>
  </si>
  <si>
    <t>4218/2024</t>
  </si>
  <si>
    <t>Liquidação da NE nº 2024NE0000014- Ref. prestação de serviço de água e esgoto sanitário aos prédios da Promotoria de Justiça de Autazes ref. a NOV/2024, conforme fatura 22098112024-3 e documentos no SEI 2024.028290.</t>
  </si>
  <si>
    <t>fatura nº 22098112024-3</t>
  </si>
  <si>
    <t>4219/2024</t>
  </si>
  <si>
    <t>Liquidação da NE nº 2024NE0000014- Ref. prestação de serviço de água e esgoto sanitário aos prédios da Promotoria de Justiça de Juruá ref. a NOV/2024, conforme fatura 10918112024-6 e documentos no SEI 2024.028290.</t>
  </si>
  <si>
    <t>fatura nº 10918112024-6</t>
  </si>
  <si>
    <t>4220/2024</t>
  </si>
  <si>
    <t>SIDI SERVICOS DE COMUNICACAO LTDA</t>
  </si>
  <si>
    <t>Liquidação da NE nº 2024NE0001556- Ref. prestação de serviços de provimento de circuitos terrestres de trasmissão de dados (CA 013/2024 - MP/PGJ - 1°TA) ref. a OUT/2024, conf. NF 22785 e documentos no SEI 2024.026513.</t>
  </si>
  <si>
    <t>22785/2024</t>
  </si>
  <si>
    <t>4225/2024</t>
  </si>
  <si>
    <t>2024.026513</t>
  </si>
  <si>
    <t>Liquidação da NE nº 2024NE0001557- Ref. prestação de serviços de provimento de circuitos terrestres de trasmissão de dados (CA 013/2024 - MP/PGJ - 1°TA) ref. a OUT/2024, conf. NF 22785 e documentos no SEI 2024.026513.</t>
  </si>
  <si>
    <t>4226/2024</t>
  </si>
  <si>
    <t>Liquidação da NE nº 2024NE0002061- Ref. prestação de serviço de garantia de Evolução Tecnológica e Funcional - GETF (CA 019/2021 - MP/PGJ) ref. a SET/2024, conf. NF 743542 e documentos no SEI 2024.025479.</t>
  </si>
  <si>
    <t>743542/2024</t>
  </si>
  <si>
    <t>4227/2024</t>
  </si>
  <si>
    <t>2024.025479</t>
  </si>
  <si>
    <t>Liquidação da NE nº 2024NE0002061- Ref. prestação de serviço de garantia de Evolução Tecnológica e Funcional - GETF (CA 019/2021 - MP/PGJ) ref. a SET/2024, conf. NF 743541 e documentos no SEI 2024.025595.</t>
  </si>
  <si>
    <t>743541/2024</t>
  </si>
  <si>
    <t>4228/2024</t>
  </si>
  <si>
    <t>2024.025595</t>
  </si>
  <si>
    <t xml:space="preserve"> FAST AUTOMOTIVE E TURISMO LTDA</t>
  </si>
  <si>
    <t xml:space="preserve">Liquidação da NE nº 2024NE0000781- Ref. prestação de serviço de veículos sem condutor (CA 036/2023 - MP/PGJ) conf. NF0973 e documentos no SEI 2024.028542. </t>
  </si>
  <si>
    <t>0973/2024</t>
  </si>
  <si>
    <t>4234/2024</t>
  </si>
  <si>
    <t>2024.028542</t>
  </si>
  <si>
    <t>CASA NOVA ENGENHARIA E CONSULTORIA LTDA  ME</t>
  </si>
  <si>
    <t>Liquidação da NE nº 2024NE0000009 - Ref. a serviço de manutenção preventiva e corretiva da ETE (CA N° 008/2021-MP/PGJ - 3º TA) referente à 6ª Medição em JUNHO/2024 conforme NFS-e n° 618 e documentos no PI-SEI 2024.028370.</t>
  </si>
  <si>
    <t>618/2024</t>
  </si>
  <si>
    <t>4239/2024</t>
  </si>
  <si>
    <t>2024.028370</t>
  </si>
  <si>
    <t>Liquidação da NE nº 2024NE0000009 - Ref. a serviço de manutenção preventiva e corretiva da ETE (CA N° 008/2021-MP/PGJ - 3º TA) referente à 7ª Medição em JUNHO/2024 conforme NFS-e n° 519 e documentos no PI-SEI 2024.028387.</t>
  </si>
  <si>
    <t>519/2024</t>
  </si>
  <si>
    <t>4241/2024</t>
  </si>
  <si>
    <t>2024.028387</t>
  </si>
  <si>
    <t>A DE CASTRO AMORA LTDA</t>
  </si>
  <si>
    <t>Liquidação da NE nº 2024NE0002783 - Ref. a contratação de empresa especializada no fornecimento de serviços gráficos para atender às necessidades da campanha "Natal MPAM Solidário" conforme NF-e n° 296 e documentos no PI-SEI 2024.028536.</t>
  </si>
  <si>
    <t>296/2024</t>
  </si>
  <si>
    <t>4245/2024</t>
  </si>
  <si>
    <t>2024.028536</t>
  </si>
  <si>
    <t>LINK CARD ADMINISTRADORA DE BENEFICIOS EIRELI EPP</t>
  </si>
  <si>
    <t>Liquidação da NE nº 2024NE0000069 - Prestação de serviços de abastecimento de veículos (CA N° 001/2024-MP/PGJ) ref. a NOVEMBRO/24, conforme NF-e n° 1285378 e documentos no PI-SEI 2024.028537.</t>
  </si>
  <si>
    <t>1285378/2024</t>
  </si>
  <si>
    <t>4246/2024</t>
  </si>
  <si>
    <t>2024.028537</t>
  </si>
  <si>
    <t>Liquidação da NE nº 2024NE0002513-Ref. a Contratação de empresa especializada no fornecimento de serviços gráficos para atender às necessidades do evento em alusão Dia Internacional para a Eliminação da Violência Contra as Mulheres, - conforme NF-e n° 289 e documentos no PI-SEI 2024.027997</t>
  </si>
  <si>
    <t>289/2024</t>
  </si>
  <si>
    <t>4248/2024</t>
  </si>
  <si>
    <t>2024.027997</t>
  </si>
  <si>
    <t>JF ENGENHARIA E SERVICOS ESPECIALIZADOS LTDA</t>
  </si>
  <si>
    <t>Liquidação da NE nº 2024NE0001002 - Prestação de serviços continuados de limpeza e conservação, higienização, serviços de copa, garçom, lavagem de veículos, jardinagem e manutenção predial e recepção, prestados no mês de NOVEMBRO/2024, conforme NFS-e 7088 e demais documentos no PI-SEI 2024.028429.</t>
  </si>
  <si>
    <t>7088/2024</t>
  </si>
  <si>
    <t>4249/2024</t>
  </si>
  <si>
    <t>2024.028429</t>
  </si>
  <si>
    <t>Liquidação da NE nº 2024NE0001790 - Prestação de serviços de desinsetização da PGJ/AM (CA 024/2023 – MP/PGJ) referente a DEZEMBRO/2024, conforme NFS-e n° 4038 e documentos no PI-SEI 2024.028953.</t>
  </si>
  <si>
    <t>4038/2024</t>
  </si>
  <si>
    <t>4273/2024</t>
  </si>
  <si>
    <t>2024.028953</t>
  </si>
  <si>
    <t>SENCINET BRASIL SERVICOS DE TELECOMUNICACOES LTDA</t>
  </si>
  <si>
    <t>Liquidação da NE nº 2024NE0000052 - Prest. Serv. de comunicação de dados e circuitos dedicado de com dados (CA n° 022/2021 - MP/PGJ - 3º TA) referente a SETEMBRO/2024, conforme NF-s n° 10049 e demais documentos no PI-SEI 2024.025142.</t>
  </si>
  <si>
    <t>10049/2024</t>
  </si>
  <si>
    <t>4309/2024</t>
  </si>
  <si>
    <t>2024.025142</t>
  </si>
  <si>
    <t>Liquidação da NE nº 2024NE0000052 - Prest. Serv. de comunicação de dados e circuitos dedicado de com dados (CA n° 022/2021 - MP/PGJ - 3º TA) referente a SETEMBRO/2024, conforme NF-s n° 14427 e demais documentos no PI-SEI 2024.025142.</t>
  </si>
  <si>
    <t>14427/2024</t>
  </si>
  <si>
    <t>4312/2024</t>
  </si>
  <si>
    <t>A S PINTO</t>
  </si>
  <si>
    <t>Liquidação da NE nº 2024NE0001290 - Prestação de serviço de operação de equipamentos de som e vídeo com gravação e transmissão (CA 017/2024 - MP/PGJ) referente a NOVEMBRO/2024, conforme NF-e n° 187 e documentos no PI-SEI 2024.028963.</t>
  </si>
  <si>
    <t>187/2024</t>
  </si>
  <si>
    <t>4314/2024</t>
  </si>
  <si>
    <t>2024.028963</t>
  </si>
  <si>
    <t>AMAZONAS ENERGIA S/A</t>
  </si>
  <si>
    <t>Liquidação da NE nº 2024NE0001599 - Serv. fornecimento de energia elétrica UNIDADES DESCENTRALIZADAS Manaus e interior (CA 027/2024 - MP/PGJ) referente a SETEMBRO/2024 conforme Fatura n° 869937.09/2024.03 e documentos no PI-SEI 2024.023185.</t>
  </si>
  <si>
    <t>Fatura n° 869937.09/2024.03</t>
  </si>
  <si>
    <t>4315/2024</t>
  </si>
  <si>
    <t>2024.023185</t>
  </si>
  <si>
    <t>Liquidação da NE nº 2024NE0000048 -  Serv. Comunicação de Dados (CA 022/2021 - MP/PGJ - 3ª TA) referente a AGOSTO/2024 conforme NFS-e n° 010055 e demais documentos no PI-SEI 2024.024984.</t>
  </si>
  <si>
    <t>010055/2024</t>
  </si>
  <si>
    <t>4317/2024</t>
  </si>
  <si>
    <t>2024.024984</t>
  </si>
  <si>
    <t>SAAE SERVICO AUTONOMO DE AGUA E ESGOTOS DE ITACOAT</t>
  </si>
  <si>
    <t>Liquidação da NE nº 2024NE0000042 - Ref. a serviço de fornecimento de água (CA N° 005/2022-MP/PGJ) referente a DEZEMBRO/24, conforme Fatura n° 2397421112 e demais documentos no PI-SEI 2024.029084.</t>
  </si>
  <si>
    <t>Fatura n° 2397421112</t>
  </si>
  <si>
    <t>4318/2024</t>
  </si>
  <si>
    <t>2024.029084</t>
  </si>
  <si>
    <t>Liquidação da NE nº 2024NE0000048 - Serv. Comunicação de Dados (CA 022/2021 - MP/PGJ - 3ª TA) referente a SETEMBRO/2024 conforme NFS-e n° 010056 e documentos no PI-SEI 2024.024328.</t>
  </si>
  <si>
    <t>010056/2024</t>
  </si>
  <si>
    <t>4320/2024</t>
  </si>
  <si>
    <t>2024.024328</t>
  </si>
  <si>
    <t>MBM SEGURADORA S.A.</t>
  </si>
  <si>
    <t>Liquidação da NE nº 2024NE0001228 - Ref. prestação de seguro coletivo contra acidentes pessoais para Estagiários da PGJ-AM, período de 10/10/24 a 09/11/24 (CA 007/2024 - MP/PGJ) conforme FATURA Nº 005/2024 e documentos no PI-SEI 2024.028890.</t>
  </si>
  <si>
    <t>FATURA Nº 005/2024</t>
  </si>
  <si>
    <t>4323/2024</t>
  </si>
  <si>
    <t>2024.028890</t>
  </si>
  <si>
    <t>SERVIX INFORMÁTICA LTDA</t>
  </si>
  <si>
    <t>Liquidação da NE nº 2024NE0000053 - Pestação de serviço de solução de firewall de próxima geração em alta disponibilidade, com monitoramento (CA 004/2023 - MP/PGJ) referente a NOVEMBRO/2024 conforme NF-e n° 74 e demais documentos no PI-SEI 2024.028878.</t>
  </si>
  <si>
    <t>74/2024</t>
  </si>
  <si>
    <t>4324/2024</t>
  </si>
  <si>
    <t>2024.028878</t>
  </si>
  <si>
    <t>Liquidação da NE nº 2024NE0000053 - Pestação de serviço de solução de firewall de próxima geração em alta disponibilidade, com monitoramento (CA 004/2023 - MP/PGJ) referente a NOVEMBRO/2024 conforme NF-e n° 75 e demais documentos no PI-SEI 2024.028878.</t>
  </si>
  <si>
    <t>75/2024</t>
  </si>
  <si>
    <t>4325/2024</t>
  </si>
  <si>
    <t>2024.02887</t>
  </si>
  <si>
    <t>EMPRESA BRASILEIRA DE CORREIOS E TELEGRAFOS EBCT</t>
  </si>
  <si>
    <t>Liquidação da NE nº 2024NE0000139 - Ref. prestação de serviço postais (CA 035/2021/MP/PGJ - 3°TA) referente a OUTUBRO/2024 conforme Fatura n° 76166 e documentos no PI-SEI 2024.028983.</t>
  </si>
  <si>
    <t>Fatura n° 76166</t>
  </si>
  <si>
    <t>4326/2024</t>
  </si>
  <si>
    <t>2024.028983</t>
  </si>
  <si>
    <t>Liquidação da NE nº 2024NE0000053 - Pestação de serviço de solução de firewall de próxima geração em alta disponibilidade, com monitoramento (CA 004/2023 - MP/PGJ) ref. a NOVEMBRO/24 conforme NF-e n° 71  e demais documentos no PI-SEI 2024.026902.</t>
  </si>
  <si>
    <t>71/2024</t>
  </si>
  <si>
    <t>4328/2024</t>
  </si>
  <si>
    <t>2024.026902</t>
  </si>
  <si>
    <t>Liquidação da NE nº 2024NE0000053 - Pestação de serviço de solução de firewall de próxima geração em alta disponibilidade, com monitoramento (CA 004/2023 - MP/PGJ) ref. a NOVEMBRO/24 conforme NF-e n° 72 e demais documentos no PI-SEI 2024.026902.</t>
  </si>
  <si>
    <t>72/2024</t>
  </si>
  <si>
    <t>4329/2024</t>
  </si>
  <si>
    <t>Liquidação da NE nº 2024NE0000052 - Prest. Serv. Comunicação de Dados e Circuito Dedicado de Com.Dados (CA 013/2021-MP/PGJ) referente a OUTUBRO/2024 conforme NFS-e n° 10224 e demais documentos no PI-SEI 2024.026809.</t>
  </si>
  <si>
    <t>10224/2024</t>
  </si>
  <si>
    <t>4332/2024</t>
  </si>
  <si>
    <t>2024.026809</t>
  </si>
  <si>
    <t>Liquidação da NE nº 2024NE0000052 - Referente Parcela Prest. Serv. Valor Adicionado e Circuito Dedicado de Com.Dados (CA 013/2021-MP/PGJ) referente a OUTUBRO/2024 conforme NFS-e n° 14613 e demais documentos no PI-SEI 2024.026809.</t>
  </si>
  <si>
    <t>14613/2024</t>
  </si>
  <si>
    <t>4333/2024</t>
  </si>
  <si>
    <t>Liquidação da NE nº 2024NE0000052 - Prest. Serv. Comunicação de Dados e Valor Adicionado e Circuito Dedicado de Com Dados, conforme NFS-e n° 10048  (CA 013/2021-MP/PGJ - 2ª TA) e demais documentos no PI-SEI 2024.025311.</t>
  </si>
  <si>
    <t>10048/2024</t>
  </si>
  <si>
    <t>4335/2024</t>
  </si>
  <si>
    <t>2024.025311</t>
  </si>
  <si>
    <t>Liquidação da NE nº 2024NE0000052 - Prest. Serv. Comunicação de Dados e Valor Adicionado e Circuito Dedicado de Com Dados, conforme NFS-e n°  14426 (CA 013/2021-MP/PGJ - 2ª TA) e demais documentos no PI-SEI 2024.025311.</t>
  </si>
  <si>
    <t>14426/2024</t>
  </si>
  <si>
    <t>4336/2024</t>
  </si>
  <si>
    <t>Liquidação da NE nº 2024NE0002062 - Prestação de serviços sobre a infraestrutura de suporte tecnico, manutenção e outros serviços em tecnologia da informação  (CA N° 019/2021 - MP/PGJ) referente ao período  12/09/2024 a 30/09/2024, conforme NF-e n° 743544 e demais documentos no PI-SEI 2024.025602 .</t>
  </si>
  <si>
    <t>743544/2024</t>
  </si>
  <si>
    <t>4408/2024</t>
  </si>
  <si>
    <t>2024.025602</t>
  </si>
  <si>
    <t>CERRADO VIAGENS LTDA</t>
  </si>
  <si>
    <t>Liquidação da NE nº 2024NE0001013 - Ref. prestação de serviço de emissão, reserva e remarcação de passagens aéreas (CA 019/2023 – MP/PGJ) referente a NOVEMBRO/2024 conforme Fatura n° 10413 e documentos no PI-SEI 2024.028064.</t>
  </si>
  <si>
    <t>10413/2024</t>
  </si>
  <si>
    <t>4410/2024</t>
  </si>
  <si>
    <t>2024.028064</t>
  </si>
  <si>
    <t>Liquidação da NE nº 2024NE0000014 - Prestação do serviço de água e esgoto sanitário aos prédios das Promotorias de Justiça de AUTAZES referente a OUTUBRO/2024, conforme faturas  no SEI 2024.028817.</t>
  </si>
  <si>
    <t>FATURA Nº 22098102024-5</t>
  </si>
  <si>
    <t>4411/2024</t>
  </si>
  <si>
    <t>2024.028817</t>
  </si>
  <si>
    <t>Liquidação da NE nº 2024NE0000014 - Prestação do serviço de água e esgoto sanitário aos prédios das Promotorias de Justiça de CARAUARI referente a OUTUBRO/2024, conforme faturas  no SEI 2024.028817.</t>
  </si>
  <si>
    <t>FATURA Nº 17246102024-7</t>
  </si>
  <si>
    <t>4412/2024</t>
  </si>
  <si>
    <t>2024.02817</t>
  </si>
  <si>
    <t>Liquidação da NE nº 2024NE0000014 - Prestação do serviço de água e esgoto sanitário aos prédios das Promotorias de Justiça de CODAJÁS referente a OUTUBRO/2024, conforme faturas  no SEI 2024.028817.</t>
  </si>
  <si>
    <t>FATURA Nº 28487102024-4</t>
  </si>
  <si>
    <t>4413/2024</t>
  </si>
  <si>
    <t>Liquidação da NE nº 2024NE0000014 - Prestação do serviço de água e esgoto sanitário aos prédios das Promotorias de Justiça de JURUÁ referente a OUTUBRO/2024, conforme faturas  no SEI 2024.028817.</t>
  </si>
  <si>
    <t>FATURA Nº 10918102024-8</t>
  </si>
  <si>
    <t>4414/2024</t>
  </si>
  <si>
    <t>Liquidação da NE nº 2024NE0000014 - Prestação do serviço de água e esgoto sanitário aos prédios das Promotorias de Justiça de TABATINGA referente a OUTUBRO/2024, conforme faturas  no SEI 2024.028817.</t>
  </si>
  <si>
    <t>FATURA Nº 04943102024-4</t>
  </si>
  <si>
    <t>4415/2024</t>
  </si>
  <si>
    <t xml:space="preserve">BMJ COMERCIAL E SERVICOS LTDA                     </t>
  </si>
  <si>
    <t>Liquidação da NE nº 2024NE0001481- Manutenção preventiva e corretiva de grupo gerador (CA N° 021/2023 MP/PGJ) referente a DEZEMBRO/2024 conforme NFS-e nº 527 e documentos no PI-SEI 2024.029080.</t>
  </si>
  <si>
    <t>527/2024</t>
  </si>
  <si>
    <t>4418/2024</t>
  </si>
  <si>
    <t>2024.029080</t>
  </si>
  <si>
    <t>Liquidação da NE nº 2024NE0002773 - Prestação de serviço referente a aquisição de serviços de Buffet, conforme NF-e n° 706 e demais documentos no PI-SEI 2024.028867.</t>
  </si>
  <si>
    <t>706/2024</t>
  </si>
  <si>
    <t>4419/2024</t>
  </si>
  <si>
    <t>2024.028867</t>
  </si>
  <si>
    <t>Liquidação da NE nº 2024NE0002753 - Prestação de serviço referente a aquisição de serviços de Buffet, conforme NF-e n° 704 e demais documentos no PI-SEI 2024.028187.</t>
  </si>
  <si>
    <t>704/2024</t>
  </si>
  <si>
    <t>4420/2024</t>
  </si>
  <si>
    <t>2024.028187</t>
  </si>
  <si>
    <t>Liquidação da NE nº 2024NE0002590 - Prestação de serviço ref. ao serviço de  IMPERMEABILIZAÇÃO DA LAJE ACIMA DO PLENÁRIO ANTÔNIO ALEXANDRE PEREIRA TRINDADE (CA 039/2024 - MP/PGJ) da competência de DEZEMBRO/2024 conforme NFS-e n° 260 e documentos no PI-SEI 2024.028199.</t>
  </si>
  <si>
    <t>260/2024</t>
  </si>
  <si>
    <t>4421/2024</t>
  </si>
  <si>
    <t>2024.028199</t>
  </si>
  <si>
    <t>Liquidação da NE nº 2024NE0002514 - Ref. a prestação de serviços de manutenção predial na Promotoria localizada no município de Itacoatiara/AM de DEZEMBRO/2024, conforme NF-e n° 259 (CA 038/2024 - MP/PGJ) e demais documentos no PI-SEI 2024.028197.</t>
  </si>
  <si>
    <t>259/2024</t>
  </si>
  <si>
    <t>4422/2024</t>
  </si>
  <si>
    <t>2024.028197</t>
  </si>
  <si>
    <t>ECOSEGM E CONSULTORIA AMBIENTAL LTDA ME</t>
  </si>
  <si>
    <t>Liquidação da NE nº 2024NE0000904 - Prestação de serviços de análises laboratoriais da qualidade dos efluentes da Estação de Tratamento de Esgotos – ETE (CA 003/2020 - MP/PGJ) ref a 7ª medição, conforme NF-e n° 4735 e documentos no PI-SEI 2024.029521</t>
  </si>
  <si>
    <t>4735/2024</t>
  </si>
  <si>
    <t>4427/2024</t>
  </si>
  <si>
    <t>2024.029521</t>
  </si>
  <si>
    <t>Liquidação da NE nº 2024NE0002062 - Prestação de Serviço de Garantia de Evolução Tecnológica e Funcional - GETF (CA N° 019/2021 - MP/PGJ) ref a OUTUBRO/24, conforme NF-e n° 753871 e documentos no PI-SEI 2024.027423</t>
  </si>
  <si>
    <t>753871/2024</t>
  </si>
  <si>
    <t>4429/2024</t>
  </si>
  <si>
    <t>2024.027423</t>
  </si>
  <si>
    <t>STAR GREEN GERADORES LTDA</t>
  </si>
  <si>
    <t>Liquidação da NE nº 2024NE0001725 - Ref. a serviço de manutenção prenventiva em grupo gerador (CA 005/2024 - MP/PGJ) ref a DEZEMBRO/24 conforme NF-e n° 258 e documentos no PI-SEI 2024.029517.</t>
  </si>
  <si>
    <t>258/2024</t>
  </si>
  <si>
    <t>4430/2024</t>
  </si>
  <si>
    <t>2024.029517</t>
  </si>
  <si>
    <t>MARTINS IMPORT LTDA</t>
  </si>
  <si>
    <t>Liquidação da NE nº 2024NE0001980 - - Ref. pagamento da franquia do veículo Toyota Etios de placa PHQ5479  conf. NFS-e 14283 e documentos no SEI 2024.024995.</t>
  </si>
  <si>
    <t>14283/2024</t>
  </si>
  <si>
    <t>4431/2024</t>
  </si>
  <si>
    <t>2024.024995</t>
  </si>
  <si>
    <t>Liquidação da NE nº 2024NE0001599 - Fornecimento de energia elétrica às Unidades Descentralizadas em Manaus e Comarcas do interior (C.A. N° 027/2024 - MP/PGJ) referente a NOVEMBRO/2024, conforme Fatura N° 869937.11/2024.01 e demais documentos do PI-SEI 2024.029520.</t>
  </si>
  <si>
    <t>Fatura N° 869937.11/2024.01</t>
  </si>
  <si>
    <t>4487/2024</t>
  </si>
  <si>
    <t>2024.029520</t>
  </si>
  <si>
    <t>TRIVALE INSTITUICAO DE PAGAMENTO LTDA</t>
  </si>
  <si>
    <t>Liquidação da NE nº 2024NE0001524 - Ref. prestação de serviço de administração, gerenciamento e fornecimento de vale-alimentação referente ao mês de dezembro (diferença) do CA 015/2020 - MP/PGJ - 5° TA, conforme NFS-e n° 02358076 e documentos no PI-SEI 2024.028179.</t>
  </si>
  <si>
    <t>2358076/2024</t>
  </si>
  <si>
    <t>4498/2024</t>
  </si>
  <si>
    <t>2024.028179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</si>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</sst>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&quot;R$ &quot;* #,##0.00_-;&quot;-R$ &quot;* #,##0.00_-;_-&quot;R$ &quot;* \-??_-;_-@_-"/>
    <numFmt numFmtId="167" formatCode="[$-416]d/m/yyyy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24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6" fontId="1" fillId="0" borderId="0" applyBorder="0" applyProtection="0"/>
    <xf numFmtId="0" fontId="11" fillId="0" borderId="0" applyBorder="0" applyProtection="0"/>
    <xf numFmtId="0" fontId="4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49" fontId="5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left"/>
    </xf>
    <xf numFmtId="14" fontId="0" fillId="0" borderId="0" xfId="0" applyNumberFormat="1"/>
    <xf numFmtId="0" fontId="7" fillId="0" borderId="1" xfId="3" applyFont="1" applyBorder="1" applyAlignment="1">
      <alignment horizontal="left"/>
    </xf>
    <xf numFmtId="0" fontId="9" fillId="2" borderId="2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6" fontId="10" fillId="0" borderId="2" xfId="1" applyFont="1" applyBorder="1" applyAlignment="1" applyProtection="1">
      <alignment vertical="center"/>
    </xf>
    <xf numFmtId="14" fontId="10" fillId="0" borderId="2" xfId="0" quotePrefix="1" applyNumberFormat="1" applyFont="1" applyBorder="1" applyAlignment="1">
      <alignment horizontal="center" vertical="center" wrapText="1"/>
    </xf>
    <xf numFmtId="0" fontId="2" fillId="0" borderId="0" xfId="0" applyFont="1"/>
    <xf numFmtId="167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1" fillId="0" borderId="0" xfId="2" applyAlignment="1">
      <alignment horizontal="center" vertical="center" wrapText="1"/>
    </xf>
    <xf numFmtId="43" fontId="2" fillId="0" borderId="0" xfId="0" applyNumberFormat="1" applyFont="1"/>
    <xf numFmtId="0" fontId="0" fillId="0" borderId="2" xfId="0" applyBorder="1" applyAlignment="1">
      <alignment horizontal="center" vertical="center" wrapText="1"/>
    </xf>
    <xf numFmtId="4" fontId="3" fillId="0" borderId="0" xfId="0" applyNumberFormat="1" applyFont="1"/>
    <xf numFmtId="0" fontId="10" fillId="0" borderId="2" xfId="0" quotePrefix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2" fillId="0" borderId="2" xfId="2" quotePrefix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2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6" fontId="10" fillId="0" borderId="0" xfId="1" applyFont="1" applyBorder="1" applyAlignment="1" applyProtection="1">
      <alignment vertical="center"/>
    </xf>
    <xf numFmtId="14" fontId="10" fillId="0" borderId="0" xfId="0" quotePrefix="1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C809B3CC-B8BD-41F6-8879-8DD7B7E53421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5F2CD06-CBBB-4B47-9B10-44950B2D01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4/TRANSPAR&#202;NCIA/6%20-%20%20ORDEM%20CRONOL&#211;GICA%20DE%20PAGAMENTO/12.Dezembro/11.ORDEM_CRONOL&#211;GICA_%20DE_%20PAGAMENTOS_DEZEMBRO.xlsx" TargetMode="External"/><Relationship Id="rId1" Type="http://schemas.openxmlformats.org/officeDocument/2006/relationships/externalLinkPath" Target="11.ORDEM_CRONOL&#211;GICA_%20DE_%20PAGAMENTOS_DEZ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DEZEMBRO/2024</v>
          </cell>
        </row>
        <row r="23">
          <cell r="A23" t="str">
            <v>Data da última atualização:09/01/2024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CT_13-2024_-_MP-PGJ_95dae.pdf" TargetMode="External"/><Relationship Id="rId21" Type="http://schemas.openxmlformats.org/officeDocument/2006/relationships/hyperlink" Target="https://www.mpam.mp.br/images/NFS_2003_2024_FIOS_TECNOLOGIA_90dac.pdf" TargetMode="External"/><Relationship Id="rId42" Type="http://schemas.openxmlformats.org/officeDocument/2006/relationships/hyperlink" Target="https://www.mpam.mp.br/images/NFS_296_2024_A_DE_CASTRO_33e70.pdf" TargetMode="External"/><Relationship Id="rId63" Type="http://schemas.openxmlformats.org/officeDocument/2006/relationships/hyperlink" Target="https://www.mpam.mp.br/images/NFS_14426_2024_SENCINET_18222.pdf" TargetMode="External"/><Relationship Id="rId84" Type="http://schemas.openxmlformats.org/officeDocument/2006/relationships/hyperlink" Target="https://www.mpam.mp.br/images/Contratos/2023/Carta_Contrato/CCT_n%C2%BA_06-MP-PGJ_2a292.pdf" TargetMode="External"/><Relationship Id="rId138" Type="http://schemas.openxmlformats.org/officeDocument/2006/relationships/hyperlink" Target="https://www.mpam.mp.br/images/CCT_n%C2%BA_07-2024-MP-PGJ_2d3d7.pdf" TargetMode="External"/><Relationship Id="rId107" Type="http://schemas.openxmlformats.org/officeDocument/2006/relationships/hyperlink" Target="https://www.mpam.mp.br/images/CCT_06-2022_-_MP-PGJ_b19f3.pdf" TargetMode="External"/><Relationship Id="rId11" Type="http://schemas.openxmlformats.org/officeDocument/2006/relationships/hyperlink" Target="https://www.mpam.mp.br/images/NFS_3178_G_REFRIGERA%C3%87%C3%83O_ac141.pdf" TargetMode="External"/><Relationship Id="rId32" Type="http://schemas.openxmlformats.org/officeDocument/2006/relationships/hyperlink" Target="https://www.mpam.mp.br/images/FATURA_28487112024-2_2024__COSAMA_CODAJAS_3fdd0.pdf" TargetMode="External"/><Relationship Id="rId53" Type="http://schemas.openxmlformats.org/officeDocument/2006/relationships/hyperlink" Target="https://www.mpam.mp.br/images/NFS_010056_2024_SENCINET_4a0c7.pdf" TargetMode="External"/><Relationship Id="rId74" Type="http://schemas.openxmlformats.org/officeDocument/2006/relationships/hyperlink" Target="https://www.mpam.mp.br/images/NFS_260_2024_FERNANDES_9d3ca.pdf" TargetMode="External"/><Relationship Id="rId128" Type="http://schemas.openxmlformats.org/officeDocument/2006/relationships/hyperlink" Target="https://www.mpam.mp.br/images/CT_N%C2%BA_022-2021-MP-PGJ_4d651.pdf" TargetMode="External"/><Relationship Id="rId149" Type="http://schemas.openxmlformats.org/officeDocument/2006/relationships/hyperlink" Target="https://www.mpam.mp.br/images/CT_19-2023_-_MP-PGJ_9ff27.pdf" TargetMode="External"/><Relationship Id="rId5" Type="http://schemas.openxmlformats.org/officeDocument/2006/relationships/hyperlink" Target="https://www.mpam.mp.br/images/FATURA_2250129_2024_MANAUS_AMBIENTAL_553d3.pdf" TargetMode="External"/><Relationship Id="rId95" Type="http://schemas.openxmlformats.org/officeDocument/2006/relationships/hyperlink" Target="https://www.mpam.mp.br/images/CT_n_019-2021-MP-PGJ_60243.pdf" TargetMode="External"/><Relationship Id="rId22" Type="http://schemas.openxmlformats.org/officeDocument/2006/relationships/hyperlink" Target="https://www.mpam.mp.br/images/NFS_2004_2024_FIOS_TECNOLOGIA_39be8.pdf" TargetMode="External"/><Relationship Id="rId27" Type="http://schemas.openxmlformats.org/officeDocument/2006/relationships/hyperlink" Target="https://www.mpam.mp.br/images/NFS_4098_2024_EYES_NWHERE_3a96a.pdf" TargetMode="External"/><Relationship Id="rId43" Type="http://schemas.openxmlformats.org/officeDocument/2006/relationships/hyperlink" Target="https://www.mpam.mp.br/images/NFS_01285378_2024_LINK_CARD_dba6d.pdf" TargetMode="External"/><Relationship Id="rId48" Type="http://schemas.openxmlformats.org/officeDocument/2006/relationships/hyperlink" Target="https://www.mpam.mp.br/images/NFS_14427_2024_SENCINET_02601.pdf" TargetMode="External"/><Relationship Id="rId64" Type="http://schemas.openxmlformats.org/officeDocument/2006/relationships/hyperlink" Target="https://www.mpam.mp.br/images/NFS_743544_2024_SOFTPLAN_ca2d8.pdf" TargetMode="External"/><Relationship Id="rId69" Type="http://schemas.openxmlformats.org/officeDocument/2006/relationships/hyperlink" Target="https://www.mpam.mp.br/images/FATURA_10918102024-8_2024_COSAMA_JURUA_fed34.pdf" TargetMode="External"/><Relationship Id="rId113" Type="http://schemas.openxmlformats.org/officeDocument/2006/relationships/hyperlink" Target="https://www.mpam.mp.br/images/CCT_06-2022_-_MP-PGJ_b19f3.pdf" TargetMode="External"/><Relationship Id="rId118" Type="http://schemas.openxmlformats.org/officeDocument/2006/relationships/hyperlink" Target="https://www.mpam.mp.br/images/CT_n_019-2021-MP-PGJ_60243.pdf" TargetMode="External"/><Relationship Id="rId134" Type="http://schemas.openxmlformats.org/officeDocument/2006/relationships/hyperlink" Target="https://www.mpam.mp.br/images/CT_n%C2%BA_013-2021-MP-PGJ_7c5fc.pdf" TargetMode="External"/><Relationship Id="rId139" Type="http://schemas.openxmlformats.org/officeDocument/2006/relationships/hyperlink" Target="https://www.mpam.mp.br/images/CT_039-2024_-_MP-PGJ_074e9.pdf" TargetMode="External"/><Relationship Id="rId80" Type="http://schemas.openxmlformats.org/officeDocument/2006/relationships/hyperlink" Target="https://www.mpam.mp.br/images/FATURA_869937_11_2024_AMAZONAS_ENERGIA_af677.pdf" TargetMode="External"/><Relationship Id="rId85" Type="http://schemas.openxmlformats.org/officeDocument/2006/relationships/hyperlink" Target="https://www.mpam.mp.br/images/Contratos/2023/Carta_Contrato/CCT_n%C2%BA_06-MP-PGJ_2a292.pdf" TargetMode="External"/><Relationship Id="rId150" Type="http://schemas.openxmlformats.org/officeDocument/2006/relationships/hyperlink" Target="https://www.mpam.mp.br/images/CT_21-2023_-_MP-PGJ_4dc3f.pdf" TargetMode="External"/><Relationship Id="rId12" Type="http://schemas.openxmlformats.org/officeDocument/2006/relationships/hyperlink" Target="https://www.mpam.mp.br/images/NFS_50444_2024_PRODAM_a71ef.pdf" TargetMode="External"/><Relationship Id="rId17" Type="http://schemas.openxmlformats.org/officeDocument/2006/relationships/hyperlink" Target="https://www.mpam.mp.br/images/NFS_743547_2024_SOFTPLAN_1894a.pdf" TargetMode="External"/><Relationship Id="rId33" Type="http://schemas.openxmlformats.org/officeDocument/2006/relationships/hyperlink" Target="https://www.mpam.mp.br/images/FATURA_22098112024-3_2024_COSAMA_AUTAZES_c2d61.pdf" TargetMode="External"/><Relationship Id="rId38" Type="http://schemas.openxmlformats.org/officeDocument/2006/relationships/hyperlink" Target="https://www.mpam.mp.br/images/NFS_743541_2024_SOFTPLAN_ea967.pdf" TargetMode="External"/><Relationship Id="rId59" Type="http://schemas.openxmlformats.org/officeDocument/2006/relationships/hyperlink" Target="https://www.mpam.mp.br/images/NFS_72_2024_SERVIX_2fa8d.pdf" TargetMode="External"/><Relationship Id="rId103" Type="http://schemas.openxmlformats.org/officeDocument/2006/relationships/hyperlink" Target="https://www.mpam.mp.br/images/CT_30-2022_-_MP-PGJ_e7dc4.pdf" TargetMode="External"/><Relationship Id="rId108" Type="http://schemas.openxmlformats.org/officeDocument/2006/relationships/hyperlink" Target="https://www.mpam.mp.br/images/CCT_06-2022_-_MP-PGJ_b19f3.pdf" TargetMode="External"/><Relationship Id="rId124" Type="http://schemas.openxmlformats.org/officeDocument/2006/relationships/hyperlink" Target="https://www.mpam.mp.br/images/CT_n%C2%BA_008-2021-MP-PGJ_077ad.pdf" TargetMode="External"/><Relationship Id="rId129" Type="http://schemas.openxmlformats.org/officeDocument/2006/relationships/hyperlink" Target="https://www.mpam.mp.br/images/CT_N%C2%BA_022-2021-MP-PGJ_4d651.pdf" TargetMode="External"/><Relationship Id="rId54" Type="http://schemas.openxmlformats.org/officeDocument/2006/relationships/hyperlink" Target="https://www.mpam.mp.br/images/FATURA_05_2024_MBM_28d80.pdf" TargetMode="External"/><Relationship Id="rId70" Type="http://schemas.openxmlformats.org/officeDocument/2006/relationships/hyperlink" Target="https://www.mpam.mp.br/images/FATURA_04943102024-4_2024_TABATINGA_f5f4c.pdf" TargetMode="External"/><Relationship Id="rId75" Type="http://schemas.openxmlformats.org/officeDocument/2006/relationships/hyperlink" Target="https://www.mpam.mp.br/images/NFS_259_2024_FERNANDES_7ba57.pdf" TargetMode="External"/><Relationship Id="rId91" Type="http://schemas.openxmlformats.org/officeDocument/2006/relationships/hyperlink" Target="https://www.mpam.mp.br/images/CT_n%C2%BA_012-2021-MP-PGJ_df72d.pdf" TargetMode="External"/><Relationship Id="rId96" Type="http://schemas.openxmlformats.org/officeDocument/2006/relationships/hyperlink" Target="https://www.mpam.mp.br/images/CT_15-2023_-_MP-PGJ_777a8.pdf" TargetMode="External"/><Relationship Id="rId140" Type="http://schemas.openxmlformats.org/officeDocument/2006/relationships/hyperlink" Target="https://www.mpam.mp.br/images/CT_038-2024_-_MP-PGJ_d27c2.pdf" TargetMode="External"/><Relationship Id="rId145" Type="http://schemas.openxmlformats.org/officeDocument/2006/relationships/hyperlink" Target="https://www.mpam.mp.br/images/Contratos/2023/Contrato/CT_04-2023_-_MP-PGJ.pdf_ee471.pdf" TargetMode="External"/><Relationship Id="rId1" Type="http://schemas.openxmlformats.org/officeDocument/2006/relationships/hyperlink" Target="https://www.mpam.mp.br/images/NFS_484_2024_2KS_e8477.pdf" TargetMode="External"/><Relationship Id="rId6" Type="http://schemas.openxmlformats.org/officeDocument/2006/relationships/hyperlink" Target="https://www.mpam.mp.br/images/FATURA_3026253_2024_MANAUS_AMBIENTAL_42afc.pdf" TargetMode="External"/><Relationship Id="rId23" Type="http://schemas.openxmlformats.org/officeDocument/2006/relationships/hyperlink" Target="https://www.mpam.mp.br/images/NFS_185_2024_VIA_DIRETA_89dbd.pdf" TargetMode="External"/><Relationship Id="rId28" Type="http://schemas.openxmlformats.org/officeDocument/2006/relationships/hyperlink" Target="https://www.mpam.mp.br/images/NF_705_2024_QUALY_NUTRI_4e175.pdf" TargetMode="External"/><Relationship Id="rId49" Type="http://schemas.openxmlformats.org/officeDocument/2006/relationships/hyperlink" Target="https://www.mpam.mp.br/images/NFS_187_2024_AS_PINTO_2a366.pdf" TargetMode="External"/><Relationship Id="rId114" Type="http://schemas.openxmlformats.org/officeDocument/2006/relationships/hyperlink" Target="https://www.mpam.mp.br/images/CCT_06-2022_-_MP-PGJ_b19f3.pdf" TargetMode="External"/><Relationship Id="rId119" Type="http://schemas.openxmlformats.org/officeDocument/2006/relationships/hyperlink" Target="https://www.mpam.mp.br/images/CT_n_019-2021-MP-PGJ_60243.pdf" TargetMode="External"/><Relationship Id="rId44" Type="http://schemas.openxmlformats.org/officeDocument/2006/relationships/hyperlink" Target="https://www.mpam.mp.br/images/NFS_289_2024_A_DE_CASTRO_19219.pdf" TargetMode="External"/><Relationship Id="rId60" Type="http://schemas.openxmlformats.org/officeDocument/2006/relationships/hyperlink" Target="https://www.mpam.mp.br/images/NFS_010224_2024_SENCINET_153c6.pdf" TargetMode="External"/><Relationship Id="rId65" Type="http://schemas.openxmlformats.org/officeDocument/2006/relationships/hyperlink" Target="https://www.mpam.mp.br/images/FATURA_10413_2024_CERRADO_5a520.pdf" TargetMode="External"/><Relationship Id="rId81" Type="http://schemas.openxmlformats.org/officeDocument/2006/relationships/hyperlink" Target="https://www.mpam.mp.br/images/NFS_2358076_2024_TRIVALE_d9178.pdf" TargetMode="External"/><Relationship Id="rId86" Type="http://schemas.openxmlformats.org/officeDocument/2006/relationships/hyperlink" Target="https://www.mpam.mp.br/images/Contratos/2023/Carta_Contrato/CCT_n%C2%BA_06-MP-PGJ_2a292.pdf" TargetMode="External"/><Relationship Id="rId130" Type="http://schemas.openxmlformats.org/officeDocument/2006/relationships/hyperlink" Target="https://www.mpam.mp.br/images/CT_N%C2%BA_022-2021-MP-PGJ_4d651.pdf" TargetMode="External"/><Relationship Id="rId135" Type="http://schemas.openxmlformats.org/officeDocument/2006/relationships/hyperlink" Target="https://www.mpam.mp.br/images/CT_n%C2%BA_013-2021-MP-PGJ_7c5fc.pdf" TargetMode="External"/><Relationship Id="rId151" Type="http://schemas.openxmlformats.org/officeDocument/2006/relationships/hyperlink" Target="https://www.mpam.mp.br/images/CC_n%C2%BA_003.2020_98a8f.pdf" TargetMode="External"/><Relationship Id="rId13" Type="http://schemas.openxmlformats.org/officeDocument/2006/relationships/hyperlink" Target="https://www.mpam.mp.br/images/NF_702_2024_QUALY_57266.pdf" TargetMode="External"/><Relationship Id="rId18" Type="http://schemas.openxmlformats.org/officeDocument/2006/relationships/hyperlink" Target="https://www.mpam.mp.br/images/NFS_31781_2024_MODULO_a5fcb.pdf" TargetMode="External"/><Relationship Id="rId39" Type="http://schemas.openxmlformats.org/officeDocument/2006/relationships/hyperlink" Target="https://www.mpam.mp.br/images/NFS_973_2024_FAST_AUTOMOTIVE_cdd6f.pdf" TargetMode="External"/><Relationship Id="rId109" Type="http://schemas.openxmlformats.org/officeDocument/2006/relationships/hyperlink" Target="https://www.mpam.mp.br/images/CCT_06-2022_-_MP-PGJ_b19f3.pdf" TargetMode="External"/><Relationship Id="rId34" Type="http://schemas.openxmlformats.org/officeDocument/2006/relationships/hyperlink" Target="https://www.mpam.mp.br/images/FATURA_10918112024-6_2024_COSAMA_JURUA_ae340.pdf" TargetMode="External"/><Relationship Id="rId50" Type="http://schemas.openxmlformats.org/officeDocument/2006/relationships/hyperlink" Target="https://www.mpam.mp.br/images/FATURA_869937_09_2024_AMAZONAS_ENERGIA_52900.pdf" TargetMode="External"/><Relationship Id="rId55" Type="http://schemas.openxmlformats.org/officeDocument/2006/relationships/hyperlink" Target="https://www.mpam.mp.br/images/NFS_74_2024_SERVIX_b3a04.pdf" TargetMode="External"/><Relationship Id="rId76" Type="http://schemas.openxmlformats.org/officeDocument/2006/relationships/hyperlink" Target="https://www.mpam.mp.br/images/NFS_4735_2024_ECOSEGME_9876d.pdf" TargetMode="External"/><Relationship Id="rId97" Type="http://schemas.openxmlformats.org/officeDocument/2006/relationships/hyperlink" Target="https://www.mpam.mp.br/images/CT_18-2023_-MP-PGJ_367f2.pdf" TargetMode="External"/><Relationship Id="rId104" Type="http://schemas.openxmlformats.org/officeDocument/2006/relationships/hyperlink" Target="https://www.mpam.mp.br/images/CT_n%C2%BA_33-MP-PGJ_94190.pdf" TargetMode="External"/><Relationship Id="rId120" Type="http://schemas.openxmlformats.org/officeDocument/2006/relationships/hyperlink" Target="https://www.mpam.mp.br/images/CT_n_019-2021-MP-PGJ_60243.pdf" TargetMode="External"/><Relationship Id="rId125" Type="http://schemas.openxmlformats.org/officeDocument/2006/relationships/hyperlink" Target="https://www.mpam.mp.br/images/CT_01-2024_-_MP-PGJ_ac2a1.pdf" TargetMode="External"/><Relationship Id="rId141" Type="http://schemas.openxmlformats.org/officeDocument/2006/relationships/hyperlink" Target="https://www.mpam.mp.br/images/CT_05-2024_-_MP-PGJ_3adfc.pdf" TargetMode="External"/><Relationship Id="rId146" Type="http://schemas.openxmlformats.org/officeDocument/2006/relationships/hyperlink" Target="https://www.mpam.mp.br/images/CT_n%C2%BA_035-2021-MP-PGJ_8bef6.pdf" TargetMode="External"/><Relationship Id="rId7" Type="http://schemas.openxmlformats.org/officeDocument/2006/relationships/hyperlink" Target="https://www.mpam.mp.br/images/FATURA_3425509_2024_MANAUS_AMBIENTAL_a03d3.pdf" TargetMode="External"/><Relationship Id="rId71" Type="http://schemas.openxmlformats.org/officeDocument/2006/relationships/hyperlink" Target="https://www.mpam.mp.br/images/NFS_527_2024_BMJ_c8c94.pdf" TargetMode="External"/><Relationship Id="rId92" Type="http://schemas.openxmlformats.org/officeDocument/2006/relationships/hyperlink" Target="https://www.mpam.mp.br/images/CT_07-2023_-_MP-PGJ_fb5b5.pdf" TargetMode="External"/><Relationship Id="rId2" Type="http://schemas.openxmlformats.org/officeDocument/2006/relationships/hyperlink" Target="https://www.mpam.mp.br/images/NFS_253_2024_FERNANDES_283a9.pdf" TargetMode="External"/><Relationship Id="rId29" Type="http://schemas.openxmlformats.org/officeDocument/2006/relationships/hyperlink" Target="https://www.mpam.mp.br/images/NFS_254_FERNANDES_163c1.pdf" TargetMode="External"/><Relationship Id="rId24" Type="http://schemas.openxmlformats.org/officeDocument/2006/relationships/hyperlink" Target="https://www.mpam.mp.br/images/NFS_28_2024_EDUCINTER_52fa4.pdf" TargetMode="External"/><Relationship Id="rId40" Type="http://schemas.openxmlformats.org/officeDocument/2006/relationships/hyperlink" Target="https://www.mpam.mp.br/images/NFS_618_2024_CASA_NOVA_ENGENHARIA_8533d.pdf" TargetMode="External"/><Relationship Id="rId45" Type="http://schemas.openxmlformats.org/officeDocument/2006/relationships/hyperlink" Target="https://www.mpam.mp.br/images/NFS_7088_2024_JF_ENGENHARIA_feb0e.pdf" TargetMode="External"/><Relationship Id="rId66" Type="http://schemas.openxmlformats.org/officeDocument/2006/relationships/hyperlink" Target="https://www.mpam.mp.br/images/FATURA_22098102024-5_2024_COSAMA_AUTAZES_0b527.pdf" TargetMode="External"/><Relationship Id="rId87" Type="http://schemas.openxmlformats.org/officeDocument/2006/relationships/hyperlink" Target="https://www.mpam.mp.br/images/Carta_Contrato_n%C2%BA_07-PGJ_-_MP-PGJ_7e36e.pdf" TargetMode="External"/><Relationship Id="rId110" Type="http://schemas.openxmlformats.org/officeDocument/2006/relationships/hyperlink" Target="https://www.mpam.mp.br/images/CCT_06-2022_-_MP-PGJ_b19f3.pdf" TargetMode="External"/><Relationship Id="rId115" Type="http://schemas.openxmlformats.org/officeDocument/2006/relationships/hyperlink" Target="https://www.mpam.mp.br/images/CCT_06-2022_-_MP-PGJ_b19f3.pdf" TargetMode="External"/><Relationship Id="rId131" Type="http://schemas.openxmlformats.org/officeDocument/2006/relationships/hyperlink" Target="https://www.mpam.mp.br/images/CT_N%C2%BA_022-2021-MP-PGJ_4d651.pdf" TargetMode="External"/><Relationship Id="rId136" Type="http://schemas.openxmlformats.org/officeDocument/2006/relationships/hyperlink" Target="https://www.mpam.mp.br/images/CT_17-2024_-_MP-PGJ_5fa2a.pdf" TargetMode="External"/><Relationship Id="rId61" Type="http://schemas.openxmlformats.org/officeDocument/2006/relationships/hyperlink" Target="https://www.mpam.mp.br/images/NFS_14613_2024_SENCINET_5775b.pdf" TargetMode="External"/><Relationship Id="rId82" Type="http://schemas.openxmlformats.org/officeDocument/2006/relationships/hyperlink" Target="https://www.mpam.mp.br/images/CT_19-2024_-_MP-PGJ_419d8.pdf" TargetMode="External"/><Relationship Id="rId152" Type="http://schemas.openxmlformats.org/officeDocument/2006/relationships/hyperlink" Target="https://www.mpam.mp.br/images/CT_n%C2%BA_015-2020-MP-PGJ_4610e.pdf" TargetMode="External"/><Relationship Id="rId19" Type="http://schemas.openxmlformats.org/officeDocument/2006/relationships/hyperlink" Target="https://www.mpam.mp.br/images/NFS_24642_2024_GIBBOR_0f164.pdf" TargetMode="External"/><Relationship Id="rId14" Type="http://schemas.openxmlformats.org/officeDocument/2006/relationships/hyperlink" Target="https://www.mpam.mp.br/images/NFS_2614422_2024_PRIME_7b3fd.pdf" TargetMode="External"/><Relationship Id="rId30" Type="http://schemas.openxmlformats.org/officeDocument/2006/relationships/hyperlink" Target="https://www.mpam.mp.br/images/FATURA_04943112024-2_2024_COSAMA_TABATINGA_2246c.pdf" TargetMode="External"/><Relationship Id="rId35" Type="http://schemas.openxmlformats.org/officeDocument/2006/relationships/hyperlink" Target="https://www.mpam.mp.br/images/NFS_22785_2024_SIDI_2c365.pdf" TargetMode="External"/><Relationship Id="rId56" Type="http://schemas.openxmlformats.org/officeDocument/2006/relationships/hyperlink" Target="https://www.mpam.mp.br/images/NFS_75_2024_SERVIX_cca22.pdf" TargetMode="External"/><Relationship Id="rId77" Type="http://schemas.openxmlformats.org/officeDocument/2006/relationships/hyperlink" Target="https://www.mpam.mp.br/images/NFS_753871_2024_SOFTPLAN_5b014.pdf" TargetMode="External"/><Relationship Id="rId100" Type="http://schemas.openxmlformats.org/officeDocument/2006/relationships/hyperlink" Target="https://www.mpam.mp.br/images/CT_08-2024_-_MP-PGJ_976bb.pdf" TargetMode="External"/><Relationship Id="rId105" Type="http://schemas.openxmlformats.org/officeDocument/2006/relationships/hyperlink" Target="https://www.mpam.mp.br/images/CT_037-2024_-_MP-PGJ_cf356.pdf" TargetMode="External"/><Relationship Id="rId126" Type="http://schemas.openxmlformats.org/officeDocument/2006/relationships/hyperlink" Target="https://www.mpam.mp.br/images/CT_n%C2%BA_10-2020-MP-PGJ_d98a6.pdf" TargetMode="External"/><Relationship Id="rId147" Type="http://schemas.openxmlformats.org/officeDocument/2006/relationships/hyperlink" Target="https://www.mpam.mp.br/images/Contratos/2023/Contrato/CT_04-2023_-_MP-PGJ.pdf_ee471.pdf" TargetMode="External"/><Relationship Id="rId8" Type="http://schemas.openxmlformats.org/officeDocument/2006/relationships/hyperlink" Target="https://www.mpam.mp.br/images/FATURA_15_2024_PREVILEMOS_9aed1.pdf" TargetMode="External"/><Relationship Id="rId51" Type="http://schemas.openxmlformats.org/officeDocument/2006/relationships/hyperlink" Target="https://www.mpam.mp.br/images/NFS_010055_2024_SENCINET_c6fdf.pdf" TargetMode="External"/><Relationship Id="rId72" Type="http://schemas.openxmlformats.org/officeDocument/2006/relationships/hyperlink" Target="https://www.mpam.mp.br/images/NF_706_2024_QUALY_9c120.pdf" TargetMode="External"/><Relationship Id="rId93" Type="http://schemas.openxmlformats.org/officeDocument/2006/relationships/hyperlink" Target="https://www.mpam.mp.br/images/CT_n%C2%BA_32-MP-PGJ_4ec7e.pdf" TargetMode="External"/><Relationship Id="rId98" Type="http://schemas.openxmlformats.org/officeDocument/2006/relationships/hyperlink" Target="https://www.mpam.mp.br/images/CT_16-2023_-_MP-PGJ_8a82c.pdf" TargetMode="External"/><Relationship Id="rId121" Type="http://schemas.openxmlformats.org/officeDocument/2006/relationships/hyperlink" Target="https://www.mpam.mp.br/images/CT_n_019-2021-MP-PGJ_60243.pdf" TargetMode="External"/><Relationship Id="rId142" Type="http://schemas.openxmlformats.org/officeDocument/2006/relationships/hyperlink" Target="https://www.mpam.mp.br/images/CT_27-2024_-_MP-PGJ_e0a09.pdf" TargetMode="External"/><Relationship Id="rId3" Type="http://schemas.openxmlformats.org/officeDocument/2006/relationships/hyperlink" Target="https://www.mpam.mp.br/images/NF_700_2024_QUALY_800b7.pdf" TargetMode="External"/><Relationship Id="rId25" Type="http://schemas.openxmlformats.org/officeDocument/2006/relationships/hyperlink" Target="https://www.mpam.mp.br/images/FATURA_0300070821_2024_OI_0d7ff.pdf" TargetMode="External"/><Relationship Id="rId46" Type="http://schemas.openxmlformats.org/officeDocument/2006/relationships/hyperlink" Target="https://www.mpam.mp.br/images/NFS_4038_2024__ALFAMA_f4133.pdf" TargetMode="External"/><Relationship Id="rId67" Type="http://schemas.openxmlformats.org/officeDocument/2006/relationships/hyperlink" Target="https://www.mpam.mp.br/images/FATURA_17246102024-7_2024_COSAMA_CARAUARI_a1c7e.pdf" TargetMode="External"/><Relationship Id="rId116" Type="http://schemas.openxmlformats.org/officeDocument/2006/relationships/hyperlink" Target="https://www.mpam.mp.br/images/CT_13-2024_-_MP-PGJ_95dae.pdf" TargetMode="External"/><Relationship Id="rId137" Type="http://schemas.openxmlformats.org/officeDocument/2006/relationships/hyperlink" Target="https://www.mpam.mp.br/images/CT_27-2024_-_MP-PGJ_e0a09.pdf" TargetMode="External"/><Relationship Id="rId20" Type="http://schemas.openxmlformats.org/officeDocument/2006/relationships/hyperlink" Target="https://www.mpam.mp.br/images/FATURA_0345991343_2024_TELEFONICA_BRASIL_f15a3.pdf" TargetMode="External"/><Relationship Id="rId41" Type="http://schemas.openxmlformats.org/officeDocument/2006/relationships/hyperlink" Target="https://www.mpam.mp.br/images/NFS_519_2024_CASA_NOVA_9b87b.pdf" TargetMode="External"/><Relationship Id="rId62" Type="http://schemas.openxmlformats.org/officeDocument/2006/relationships/hyperlink" Target="https://www.mpam.mp.br/images/NFS_010048_2024_SENCINET_d7f78.pdf" TargetMode="External"/><Relationship Id="rId83" Type="http://schemas.openxmlformats.org/officeDocument/2006/relationships/hyperlink" Target="https://www.mpam.mp.br/images/CT_040-2024_-_MP-PGJ_d3603.pdf" TargetMode="External"/><Relationship Id="rId88" Type="http://schemas.openxmlformats.org/officeDocument/2006/relationships/hyperlink" Target="https://www.mpam.mp.br/images/CT_n_019-2021-MP-PGJ_60243.pdf" TargetMode="External"/><Relationship Id="rId111" Type="http://schemas.openxmlformats.org/officeDocument/2006/relationships/hyperlink" Target="https://www.mpam.mp.br/images/CCT_06-2022_-_MP-PGJ_b19f3.pdf" TargetMode="External"/><Relationship Id="rId132" Type="http://schemas.openxmlformats.org/officeDocument/2006/relationships/hyperlink" Target="https://www.mpam.mp.br/images/CT_n%C2%BA_013-2021-MP-PGJ_7c5fc.pdf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https://www.mpam.mp.br/images/FATURA_0300039366416_2024_OI_04bfd.pdf" TargetMode="External"/><Relationship Id="rId36" Type="http://schemas.openxmlformats.org/officeDocument/2006/relationships/hyperlink" Target="https://www.mpam.mp.br/images/NFS_22785_2024_SIDI_2c365.pdf" TargetMode="External"/><Relationship Id="rId57" Type="http://schemas.openxmlformats.org/officeDocument/2006/relationships/hyperlink" Target="https://www.mpam.mp.br/images/FATURA_76166_2024_CORREIOS_f4387.pdf" TargetMode="External"/><Relationship Id="rId106" Type="http://schemas.openxmlformats.org/officeDocument/2006/relationships/hyperlink" Target="https://www.mpam.mp.br/images/CCT_06-2022_-_MP-PGJ_b19f3.pdf" TargetMode="External"/><Relationship Id="rId127" Type="http://schemas.openxmlformats.org/officeDocument/2006/relationships/hyperlink" Target="https://www.mpam.mp.br/images/CT_24-2023_-_MP-PGJ_933fa.pdf" TargetMode="External"/><Relationship Id="rId10" Type="http://schemas.openxmlformats.org/officeDocument/2006/relationships/hyperlink" Target="https://www.mpam.mp.br/images/NFS_3996_2024_ALFAMA_c6576.pdf" TargetMode="External"/><Relationship Id="rId31" Type="http://schemas.openxmlformats.org/officeDocument/2006/relationships/hyperlink" Target="https://www.mpam.mp.br/images/FATURA_17246112024-5_2024_COSAMA_CARUARI_44c69.pdf" TargetMode="External"/><Relationship Id="rId52" Type="http://schemas.openxmlformats.org/officeDocument/2006/relationships/hyperlink" Target="https://www.mpam.mp.br/images/FATURA_2397421112_2024_SAAE_54663.pdf" TargetMode="External"/><Relationship Id="rId73" Type="http://schemas.openxmlformats.org/officeDocument/2006/relationships/hyperlink" Target="https://www.mpam.mp.br/images/NF_704_2024_QUALY_c57c8.pdf" TargetMode="External"/><Relationship Id="rId78" Type="http://schemas.openxmlformats.org/officeDocument/2006/relationships/hyperlink" Target="https://www.mpam.mp.br/images/NFS_258_2024_STAR_GREEN_1306e.pdf" TargetMode="External"/><Relationship Id="rId94" Type="http://schemas.openxmlformats.org/officeDocument/2006/relationships/hyperlink" Target="https://www.mpam.mp.br/images/Contrato_n%C2%BA_003-2019_-_MP_-_PGJ_79dd4.pdf" TargetMode="External"/><Relationship Id="rId99" Type="http://schemas.openxmlformats.org/officeDocument/2006/relationships/hyperlink" Target="https://www.mpam.mp.br/images/CT_08-2024_-_MP-PGJ_976bb.pdf" TargetMode="External"/><Relationship Id="rId101" Type="http://schemas.openxmlformats.org/officeDocument/2006/relationships/hyperlink" Target="https://www.mpam.mp.br/images/CT_23-2024_-_MP-PGJ_88c32.pdf" TargetMode="External"/><Relationship Id="rId122" Type="http://schemas.openxmlformats.org/officeDocument/2006/relationships/hyperlink" Target="https://www.mpam.mp.br/images/CT_36-2023_-_MP-PGJ_7f83c.pdf" TargetMode="External"/><Relationship Id="rId143" Type="http://schemas.openxmlformats.org/officeDocument/2006/relationships/hyperlink" Target="https://www.mpam.mp.br/images/Contratos/2022/Carta_Contrato/CC_05-2022_MP_-_PGJ_596f4.pdf" TargetMode="External"/><Relationship Id="rId148" Type="http://schemas.openxmlformats.org/officeDocument/2006/relationships/hyperlink" Target="https://www.mpam.mp.br/images/Contratos/2023/Contrato/CT_04-2023_-_MP-PGJ.pdf_ee471.pdf" TargetMode="External"/><Relationship Id="rId4" Type="http://schemas.openxmlformats.org/officeDocument/2006/relationships/hyperlink" Target="https://www.mpam.mp.br/images/NF_701_2024_QUALY_69d46.pdf" TargetMode="External"/><Relationship Id="rId9" Type="http://schemas.openxmlformats.org/officeDocument/2006/relationships/hyperlink" Target="https://www.mpam.mp.br/images/NFS_743549_2024_SOFTPLAN_4998d.pdf" TargetMode="External"/><Relationship Id="rId26" Type="http://schemas.openxmlformats.org/officeDocument/2006/relationships/hyperlink" Target="https://www.mpam.mp.br/images/NFS_601_2024_MOVX_a7c5f.pdf" TargetMode="External"/><Relationship Id="rId47" Type="http://schemas.openxmlformats.org/officeDocument/2006/relationships/hyperlink" Target="https://www.mpam.mp.br/images/NFS_010049_2024_SENCINET_69e60.pdf" TargetMode="External"/><Relationship Id="rId68" Type="http://schemas.openxmlformats.org/officeDocument/2006/relationships/hyperlink" Target="https://www.mpam.mp.br/images/FATURA_28487102024-4_2024_COSAMA_CODAJAS_7f71e.pdf" TargetMode="External"/><Relationship Id="rId89" Type="http://schemas.openxmlformats.org/officeDocument/2006/relationships/hyperlink" Target="https://www.mpam.mp.br/images/CT_24-2023_-_MP-PGJ_933fa.pdf" TargetMode="External"/><Relationship Id="rId112" Type="http://schemas.openxmlformats.org/officeDocument/2006/relationships/hyperlink" Target="https://www.mpam.mp.br/images/CCT_06-2022_-_MP-PGJ_b19f3.pdf" TargetMode="External"/><Relationship Id="rId133" Type="http://schemas.openxmlformats.org/officeDocument/2006/relationships/hyperlink" Target="https://www.mpam.mp.br/images/CT_n%C2%BA_013-2021-MP-PGJ_7c5fc.pdf" TargetMode="External"/><Relationship Id="rId154" Type="http://schemas.openxmlformats.org/officeDocument/2006/relationships/drawing" Target="../drawings/drawing1.xml"/><Relationship Id="rId16" Type="http://schemas.openxmlformats.org/officeDocument/2006/relationships/hyperlink" Target="https://www.mpam.mp.br/images/NFS_50443_2024_PRODAM_42fd6.pdf" TargetMode="External"/><Relationship Id="rId37" Type="http://schemas.openxmlformats.org/officeDocument/2006/relationships/hyperlink" Target="https://www.mpam.mp.br/images/NFS_743542_2024_SOFTPLAN_d4f46.pdf" TargetMode="External"/><Relationship Id="rId58" Type="http://schemas.openxmlformats.org/officeDocument/2006/relationships/hyperlink" Target="https://www.mpam.mp.br/images/NFS_71_2024_SERVIX_76f85.pdf" TargetMode="External"/><Relationship Id="rId79" Type="http://schemas.openxmlformats.org/officeDocument/2006/relationships/hyperlink" Target="https://www.mpam.mp.br/images/NFS_14283_2024_MARTINS_8d4e9.pdf" TargetMode="External"/><Relationship Id="rId102" Type="http://schemas.openxmlformats.org/officeDocument/2006/relationships/hyperlink" Target="https://www.mpam.mp.br/images/CT_n%C2%BA_32-MP-PGJ_4ec7e.pdf" TargetMode="External"/><Relationship Id="rId123" Type="http://schemas.openxmlformats.org/officeDocument/2006/relationships/hyperlink" Target="https://www.mpam.mp.br/images/CT_n%C2%BA_008-2021-MP-PGJ_077ad.pdf" TargetMode="External"/><Relationship Id="rId144" Type="http://schemas.openxmlformats.org/officeDocument/2006/relationships/hyperlink" Target="https://www.mpam.mp.br/images/Contratos/2023/Contrato/CT_04-2023_-_MP-PGJ.pdf_ee471.pdf" TargetMode="External"/><Relationship Id="rId90" Type="http://schemas.openxmlformats.org/officeDocument/2006/relationships/hyperlink" Target="https://www.mpam.mp.br/images/Contratos/2022/Contrato/CT_25-2022_-_MP-PGJ_8363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E07F-D480-406F-AC03-2989AC5C3A02}">
  <dimension ref="A1:Q185"/>
  <sheetViews>
    <sheetView tabSelected="1" zoomScale="84" zoomScaleNormal="84" zoomScaleSheetLayoutView="80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35.5703125" customWidth="1"/>
    <col min="5" max="5" width="33.140625" style="2" customWidth="1"/>
    <col min="6" max="6" width="25.28515625" style="3" bestFit="1" customWidth="1"/>
    <col min="7" max="7" width="25" style="9" bestFit="1" customWidth="1"/>
    <col min="8" max="8" width="10.140625" hidden="1" customWidth="1"/>
    <col min="9" max="9" width="14.140625" hidden="1" customWidth="1"/>
    <col min="10" max="10" width="15.85546875" bestFit="1" customWidth="1"/>
    <col min="11" max="11" width="15.5703125" customWidth="1"/>
    <col min="12" max="12" width="14.5703125" bestFit="1" customWidth="1"/>
    <col min="13" max="13" width="11.85546875" bestFit="1" customWidth="1"/>
    <col min="14" max="14" width="14.42578125" style="6" customWidth="1"/>
    <col min="16" max="16" width="10.85546875" bestFit="1" customWidth="1"/>
    <col min="17" max="17" width="10.5703125" bestFit="1" customWidth="1"/>
  </cols>
  <sheetData>
    <row r="1" spans="1:14" ht="77.099999999999994" customHeight="1">
      <c r="C1" s="1"/>
      <c r="D1" s="1"/>
      <c r="G1" s="4"/>
      <c r="H1" s="5"/>
      <c r="I1" s="5"/>
      <c r="J1" s="1"/>
    </row>
    <row r="2" spans="1:14" ht="18" customHeight="1">
      <c r="A2" s="7" t="str">
        <f>[1]Bens!A2</f>
        <v>DEZEMBRO/2024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20.25" customHeight="1">
      <c r="A3" s="8" t="s">
        <v>0</v>
      </c>
      <c r="B3" s="8"/>
      <c r="C3" s="8"/>
      <c r="D3" s="8"/>
      <c r="E3" s="8"/>
      <c r="G3" s="4"/>
      <c r="H3" s="5"/>
      <c r="I3" s="5"/>
      <c r="J3" s="1"/>
    </row>
    <row r="4" spans="1:14" ht="15" customHeight="1"/>
    <row r="5" spans="1:14" ht="18" customHeight="1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4" ht="31.5" customHeight="1">
      <c r="A6" s="11" t="s">
        <v>2</v>
      </c>
      <c r="B6" s="11" t="s">
        <v>3</v>
      </c>
      <c r="C6" s="12" t="s">
        <v>4</v>
      </c>
      <c r="D6" s="12" t="s">
        <v>5</v>
      </c>
      <c r="E6" s="11" t="s">
        <v>6</v>
      </c>
      <c r="F6" s="11" t="s">
        <v>7</v>
      </c>
      <c r="G6" s="13" t="s">
        <v>8</v>
      </c>
      <c r="H6" s="14" t="s">
        <v>9</v>
      </c>
      <c r="I6" s="14" t="s">
        <v>10</v>
      </c>
      <c r="J6" s="12" t="s">
        <v>11</v>
      </c>
      <c r="K6" s="12" t="s">
        <v>12</v>
      </c>
      <c r="L6" s="12" t="s">
        <v>13</v>
      </c>
      <c r="M6" s="12" t="s">
        <v>14</v>
      </c>
    </row>
    <row r="7" spans="1:14" s="25" customFormat="1" ht="105">
      <c r="A7" s="15" t="s">
        <v>15</v>
      </c>
      <c r="B7" s="16">
        <v>1</v>
      </c>
      <c r="C7" s="17">
        <v>27441006000150</v>
      </c>
      <c r="D7" s="18" t="s">
        <v>16</v>
      </c>
      <c r="E7" s="19" t="s">
        <v>17</v>
      </c>
      <c r="F7" s="20" t="s">
        <v>18</v>
      </c>
      <c r="G7" s="21">
        <v>45631</v>
      </c>
      <c r="H7" s="22" t="s">
        <v>19</v>
      </c>
      <c r="I7" s="23">
        <v>3900</v>
      </c>
      <c r="J7" s="24">
        <v>45632</v>
      </c>
      <c r="K7" s="18" t="s">
        <v>20</v>
      </c>
      <c r="L7" s="23">
        <v>3900</v>
      </c>
      <c r="M7" s="22" t="s">
        <v>21</v>
      </c>
      <c r="N7" s="6"/>
    </row>
    <row r="8" spans="1:14" s="25" customFormat="1" ht="120">
      <c r="A8" s="15" t="s">
        <v>15</v>
      </c>
      <c r="B8" s="16">
        <v>2</v>
      </c>
      <c r="C8" s="16">
        <v>27816603000112</v>
      </c>
      <c r="D8" s="18" t="s">
        <v>22</v>
      </c>
      <c r="E8" s="19" t="s">
        <v>23</v>
      </c>
      <c r="F8" s="20" t="s">
        <v>24</v>
      </c>
      <c r="G8" s="21">
        <v>45631</v>
      </c>
      <c r="H8" s="22" t="s">
        <v>25</v>
      </c>
      <c r="I8" s="23">
        <v>10875.13</v>
      </c>
      <c r="J8" s="24">
        <v>45632</v>
      </c>
      <c r="K8" s="18" t="s">
        <v>20</v>
      </c>
      <c r="L8" s="23">
        <f>130.5+217.5+10527.13</f>
        <v>10875.13</v>
      </c>
      <c r="M8" s="22" t="s">
        <v>26</v>
      </c>
      <c r="N8" s="6"/>
    </row>
    <row r="9" spans="1:14" s="25" customFormat="1" ht="75">
      <c r="A9" s="15" t="s">
        <v>15</v>
      </c>
      <c r="B9" s="16">
        <v>3</v>
      </c>
      <c r="C9" s="16">
        <v>11699529000161</v>
      </c>
      <c r="D9" s="18" t="s">
        <v>27</v>
      </c>
      <c r="E9" s="18" t="s">
        <v>28</v>
      </c>
      <c r="F9" s="20" t="s">
        <v>29</v>
      </c>
      <c r="G9" s="26">
        <v>45631</v>
      </c>
      <c r="H9" s="22" t="s">
        <v>30</v>
      </c>
      <c r="I9" s="23">
        <v>6825</v>
      </c>
      <c r="J9" s="24">
        <v>45632</v>
      </c>
      <c r="K9" s="18" t="s">
        <v>20</v>
      </c>
      <c r="L9" s="23">
        <v>6825</v>
      </c>
      <c r="M9" s="22" t="s">
        <v>31</v>
      </c>
      <c r="N9" s="6"/>
    </row>
    <row r="10" spans="1:14" s="25" customFormat="1" ht="75">
      <c r="A10" s="15" t="s">
        <v>15</v>
      </c>
      <c r="B10" s="16">
        <v>4</v>
      </c>
      <c r="C10" s="27">
        <v>11699529000161</v>
      </c>
      <c r="D10" s="18" t="s">
        <v>27</v>
      </c>
      <c r="E10" s="18" t="s">
        <v>32</v>
      </c>
      <c r="F10" s="20" t="s">
        <v>33</v>
      </c>
      <c r="G10" s="26">
        <v>45631</v>
      </c>
      <c r="H10" s="22" t="s">
        <v>34</v>
      </c>
      <c r="I10" s="23">
        <v>3640</v>
      </c>
      <c r="J10" s="24">
        <v>45632</v>
      </c>
      <c r="K10" s="18" t="s">
        <v>20</v>
      </c>
      <c r="L10" s="23">
        <v>3640</v>
      </c>
      <c r="M10" s="22" t="s">
        <v>35</v>
      </c>
      <c r="N10" s="6"/>
    </row>
    <row r="11" spans="1:14" s="25" customFormat="1" ht="120" customHeight="1">
      <c r="A11" s="15" t="s">
        <v>15</v>
      </c>
      <c r="B11" s="16">
        <v>5</v>
      </c>
      <c r="C11" s="27">
        <v>3264927000127</v>
      </c>
      <c r="D11" s="18" t="s">
        <v>36</v>
      </c>
      <c r="E11" s="19" t="s">
        <v>37</v>
      </c>
      <c r="F11" s="20" t="s">
        <v>38</v>
      </c>
      <c r="G11" s="21">
        <v>45632</v>
      </c>
      <c r="H11" s="22" t="s">
        <v>39</v>
      </c>
      <c r="I11" s="23">
        <v>4836.62</v>
      </c>
      <c r="J11" s="24">
        <v>45632</v>
      </c>
      <c r="K11" s="18" t="s">
        <v>20</v>
      </c>
      <c r="L11" s="23">
        <f>232.16+4604.46</f>
        <v>4836.62</v>
      </c>
      <c r="M11" s="22" t="s">
        <v>40</v>
      </c>
      <c r="N11" s="6"/>
    </row>
    <row r="12" spans="1:14" s="25" customFormat="1" ht="119.25" customHeight="1">
      <c r="A12" s="15" t="s">
        <v>15</v>
      </c>
      <c r="B12" s="16">
        <v>6</v>
      </c>
      <c r="C12" s="27">
        <v>3264927000127</v>
      </c>
      <c r="D12" s="18" t="s">
        <v>36</v>
      </c>
      <c r="E12" s="19" t="s">
        <v>41</v>
      </c>
      <c r="F12" s="20" t="s">
        <v>42</v>
      </c>
      <c r="G12" s="21">
        <v>45632</v>
      </c>
      <c r="H12" s="22" t="s">
        <v>43</v>
      </c>
      <c r="I12" s="23">
        <v>11331.24</v>
      </c>
      <c r="J12" s="24">
        <v>45632</v>
      </c>
      <c r="K12" s="18" t="s">
        <v>20</v>
      </c>
      <c r="L12" s="23">
        <f>543.89+10787.35</f>
        <v>11331.24</v>
      </c>
      <c r="M12" s="22" t="s">
        <v>44</v>
      </c>
      <c r="N12" s="6"/>
    </row>
    <row r="13" spans="1:14" s="25" customFormat="1" ht="132.75" customHeight="1">
      <c r="A13" s="15" t="s">
        <v>15</v>
      </c>
      <c r="B13" s="16">
        <v>7</v>
      </c>
      <c r="C13" s="27">
        <v>3264927000127</v>
      </c>
      <c r="D13" s="18" t="s">
        <v>36</v>
      </c>
      <c r="E13" s="19" t="s">
        <v>45</v>
      </c>
      <c r="F13" s="20" t="s">
        <v>46</v>
      </c>
      <c r="G13" s="21">
        <v>45632</v>
      </c>
      <c r="H13" s="22" t="s">
        <v>47</v>
      </c>
      <c r="I13" s="23">
        <v>14114.65</v>
      </c>
      <c r="J13" s="24">
        <v>45632</v>
      </c>
      <c r="K13" s="18" t="s">
        <v>20</v>
      </c>
      <c r="L13" s="23">
        <f>677.5+13437.15</f>
        <v>14114.65</v>
      </c>
      <c r="M13" s="22" t="s">
        <v>48</v>
      </c>
      <c r="N13" s="6"/>
    </row>
    <row r="14" spans="1:14" s="25" customFormat="1" ht="105">
      <c r="A14" s="15" t="s">
        <v>15</v>
      </c>
      <c r="B14" s="16">
        <v>8</v>
      </c>
      <c r="C14" s="27">
        <v>17398132000116</v>
      </c>
      <c r="D14" s="18" t="s">
        <v>49</v>
      </c>
      <c r="E14" s="19" t="s">
        <v>50</v>
      </c>
      <c r="F14" s="20" t="s">
        <v>51</v>
      </c>
      <c r="G14" s="21">
        <v>45632</v>
      </c>
      <c r="H14" s="22" t="s">
        <v>52</v>
      </c>
      <c r="I14" s="23">
        <v>99.96</v>
      </c>
      <c r="J14" s="24">
        <v>45632</v>
      </c>
      <c r="K14" s="18" t="s">
        <v>20</v>
      </c>
      <c r="L14" s="23">
        <v>99.96</v>
      </c>
      <c r="M14" s="22" t="s">
        <v>53</v>
      </c>
      <c r="N14" s="6"/>
    </row>
    <row r="15" spans="1:14" s="25" customFormat="1" ht="105">
      <c r="A15" s="15" t="s">
        <v>15</v>
      </c>
      <c r="B15" s="16">
        <v>9</v>
      </c>
      <c r="C15" s="27">
        <v>82845322000104</v>
      </c>
      <c r="D15" s="18" t="s">
        <v>54</v>
      </c>
      <c r="E15" s="19" t="s">
        <v>55</v>
      </c>
      <c r="F15" s="20" t="s">
        <v>56</v>
      </c>
      <c r="G15" s="26">
        <v>45632</v>
      </c>
      <c r="H15" s="22" t="s">
        <v>57</v>
      </c>
      <c r="I15" s="23">
        <v>43052.47</v>
      </c>
      <c r="J15" s="24">
        <v>45632</v>
      </c>
      <c r="K15" s="18" t="s">
        <v>20</v>
      </c>
      <c r="L15" s="23">
        <f>2066.52+40985.95</f>
        <v>43052.469999999994</v>
      </c>
      <c r="M15" s="22" t="s">
        <v>58</v>
      </c>
      <c r="N15" s="28"/>
    </row>
    <row r="16" spans="1:14" s="25" customFormat="1" ht="90">
      <c r="A16" s="15" t="s">
        <v>15</v>
      </c>
      <c r="B16" s="16">
        <v>10</v>
      </c>
      <c r="C16" s="27">
        <v>4824261000187</v>
      </c>
      <c r="D16" s="18" t="s">
        <v>59</v>
      </c>
      <c r="E16" s="19" t="s">
        <v>60</v>
      </c>
      <c r="F16" s="20" t="s">
        <v>61</v>
      </c>
      <c r="G16" s="21">
        <v>45632</v>
      </c>
      <c r="H16" s="22" t="s">
        <v>62</v>
      </c>
      <c r="I16" s="23">
        <v>9000</v>
      </c>
      <c r="J16" s="24">
        <v>45632</v>
      </c>
      <c r="K16" s="18" t="s">
        <v>20</v>
      </c>
      <c r="L16" s="23">
        <f>450+8550</f>
        <v>9000</v>
      </c>
      <c r="M16" s="22" t="s">
        <v>63</v>
      </c>
      <c r="N16" s="6"/>
    </row>
    <row r="17" spans="1:16" s="25" customFormat="1" ht="138.75" customHeight="1">
      <c r="A17" s="15" t="s">
        <v>15</v>
      </c>
      <c r="B17" s="16">
        <v>11</v>
      </c>
      <c r="C17" s="27">
        <v>2037069000115</v>
      </c>
      <c r="D17" s="18" t="s">
        <v>64</v>
      </c>
      <c r="E17" s="19" t="s">
        <v>65</v>
      </c>
      <c r="F17" s="20" t="s">
        <v>66</v>
      </c>
      <c r="G17" s="21">
        <v>45632</v>
      </c>
      <c r="H17" s="22" t="s">
        <v>67</v>
      </c>
      <c r="I17" s="23">
        <v>63842.97</v>
      </c>
      <c r="J17" s="24">
        <v>45632</v>
      </c>
      <c r="K17" s="18" t="s">
        <v>20</v>
      </c>
      <c r="L17" s="23">
        <f>766.12+3192.15+52861.97</f>
        <v>56820.24</v>
      </c>
      <c r="M17" s="22" t="s">
        <v>68</v>
      </c>
      <c r="N17" s="6"/>
    </row>
    <row r="18" spans="1:16" s="25" customFormat="1" ht="90" customHeight="1">
      <c r="A18" s="15" t="s">
        <v>15</v>
      </c>
      <c r="B18" s="16">
        <v>12</v>
      </c>
      <c r="C18" s="27">
        <v>4407920000180</v>
      </c>
      <c r="D18" s="18" t="s">
        <v>69</v>
      </c>
      <c r="E18" s="19" t="s">
        <v>70</v>
      </c>
      <c r="F18" s="20" t="s">
        <v>71</v>
      </c>
      <c r="G18" s="21">
        <v>45632</v>
      </c>
      <c r="H18" s="22" t="s">
        <v>72</v>
      </c>
      <c r="I18" s="23">
        <v>3387.67</v>
      </c>
      <c r="J18" s="24">
        <v>45632</v>
      </c>
      <c r="K18" s="18" t="s">
        <v>20</v>
      </c>
      <c r="L18" s="23">
        <f>169.38+3218.29</f>
        <v>3387.67</v>
      </c>
      <c r="M18" s="22" t="s">
        <v>73</v>
      </c>
      <c r="N18" s="6"/>
    </row>
    <row r="19" spans="1:16" s="25" customFormat="1" ht="75">
      <c r="A19" s="15" t="s">
        <v>15</v>
      </c>
      <c r="B19" s="16">
        <v>13</v>
      </c>
      <c r="C19" s="27">
        <v>11699529000161</v>
      </c>
      <c r="D19" s="18" t="s">
        <v>27</v>
      </c>
      <c r="E19" s="18" t="s">
        <v>74</v>
      </c>
      <c r="F19" s="20" t="s">
        <v>75</v>
      </c>
      <c r="G19" s="26">
        <v>45636</v>
      </c>
      <c r="H19" s="22" t="s">
        <v>76</v>
      </c>
      <c r="I19" s="23">
        <v>6825</v>
      </c>
      <c r="J19" s="24">
        <v>45636</v>
      </c>
      <c r="K19" s="18" t="s">
        <v>20</v>
      </c>
      <c r="L19" s="23">
        <v>6825</v>
      </c>
      <c r="M19" s="22" t="s">
        <v>77</v>
      </c>
      <c r="N19" s="6"/>
    </row>
    <row r="20" spans="1:16" s="25" customFormat="1" ht="90">
      <c r="A20" s="15" t="s">
        <v>15</v>
      </c>
      <c r="B20" s="16">
        <v>14</v>
      </c>
      <c r="C20" s="27">
        <v>5340639000130</v>
      </c>
      <c r="D20" s="18" t="s">
        <v>78</v>
      </c>
      <c r="E20" s="29" t="s">
        <v>79</v>
      </c>
      <c r="F20" s="20" t="s">
        <v>80</v>
      </c>
      <c r="G20" s="21">
        <v>45636</v>
      </c>
      <c r="H20" s="22" t="s">
        <v>81</v>
      </c>
      <c r="I20" s="23">
        <v>3172.73</v>
      </c>
      <c r="J20" s="24">
        <v>45636</v>
      </c>
      <c r="K20" s="18" t="s">
        <v>20</v>
      </c>
      <c r="L20" s="23">
        <v>3172.73</v>
      </c>
      <c r="M20" s="22" t="s">
        <v>82</v>
      </c>
      <c r="N20" s="6"/>
    </row>
    <row r="21" spans="1:16" s="25" customFormat="1" ht="128.25" customHeight="1">
      <c r="A21" s="15" t="s">
        <v>15</v>
      </c>
      <c r="B21" s="16">
        <v>15</v>
      </c>
      <c r="C21" s="27">
        <v>76535764000143</v>
      </c>
      <c r="D21" s="18" t="s">
        <v>83</v>
      </c>
      <c r="E21" s="19" t="s">
        <v>84</v>
      </c>
      <c r="F21" s="20" t="s">
        <v>85</v>
      </c>
      <c r="G21" s="21">
        <v>45636</v>
      </c>
      <c r="H21" s="22" t="s">
        <v>86</v>
      </c>
      <c r="I21" s="23">
        <v>13774.04</v>
      </c>
      <c r="J21" s="24">
        <v>45636</v>
      </c>
      <c r="K21" s="18" t="s">
        <v>20</v>
      </c>
      <c r="L21" s="23">
        <f>661.15+13112.89</f>
        <v>13774.039999999999</v>
      </c>
      <c r="M21" s="22" t="s">
        <v>87</v>
      </c>
      <c r="N21" s="6"/>
    </row>
    <row r="22" spans="1:16" s="25" customFormat="1" ht="105.75" customHeight="1">
      <c r="A22" s="15" t="s">
        <v>15</v>
      </c>
      <c r="B22" s="16">
        <v>16</v>
      </c>
      <c r="C22" s="27">
        <v>4407920000180</v>
      </c>
      <c r="D22" s="18" t="s">
        <v>69</v>
      </c>
      <c r="E22" s="19" t="s">
        <v>88</v>
      </c>
      <c r="F22" s="20" t="s">
        <v>89</v>
      </c>
      <c r="G22" s="21">
        <v>45636</v>
      </c>
      <c r="H22" s="22" t="s">
        <v>90</v>
      </c>
      <c r="I22" s="23">
        <v>30831.67</v>
      </c>
      <c r="J22" s="24">
        <v>45636</v>
      </c>
      <c r="K22" s="18" t="s">
        <v>20</v>
      </c>
      <c r="L22" s="23">
        <f>1541.58+29290.09</f>
        <v>30831.67</v>
      </c>
      <c r="M22" s="22" t="s">
        <v>91</v>
      </c>
      <c r="N22" s="6"/>
    </row>
    <row r="23" spans="1:16" s="25" customFormat="1" ht="105">
      <c r="A23" s="15" t="s">
        <v>15</v>
      </c>
      <c r="B23" s="16">
        <v>17</v>
      </c>
      <c r="C23" s="17">
        <v>82845322000104</v>
      </c>
      <c r="D23" s="18" t="s">
        <v>54</v>
      </c>
      <c r="E23" s="19" t="s">
        <v>92</v>
      </c>
      <c r="F23" s="20" t="s">
        <v>93</v>
      </c>
      <c r="G23" s="21">
        <v>45636</v>
      </c>
      <c r="H23" s="22" t="s">
        <v>94</v>
      </c>
      <c r="I23" s="23">
        <v>24397.97</v>
      </c>
      <c r="J23" s="24">
        <v>45636</v>
      </c>
      <c r="K23" s="18" t="s">
        <v>20</v>
      </c>
      <c r="L23" s="23">
        <f>1171.1+23226.87</f>
        <v>24397.969999999998</v>
      </c>
      <c r="M23" s="22" t="s">
        <v>95</v>
      </c>
      <c r="N23" s="6"/>
    </row>
    <row r="24" spans="1:16" s="25" customFormat="1" ht="119.25" customHeight="1">
      <c r="A24" s="15" t="s">
        <v>15</v>
      </c>
      <c r="B24" s="16">
        <v>18</v>
      </c>
      <c r="C24" s="16">
        <v>5926726000173</v>
      </c>
      <c r="D24" s="18" t="s">
        <v>96</v>
      </c>
      <c r="E24" s="19" t="s">
        <v>97</v>
      </c>
      <c r="F24" s="20" t="s">
        <v>98</v>
      </c>
      <c r="G24" s="21">
        <v>45636</v>
      </c>
      <c r="H24" s="22" t="s">
        <v>99</v>
      </c>
      <c r="I24" s="23">
        <v>10653.94</v>
      </c>
      <c r="J24" s="24">
        <v>45636</v>
      </c>
      <c r="K24" s="18" t="s">
        <v>20</v>
      </c>
      <c r="L24" s="23">
        <f>511.39+10142.55</f>
        <v>10653.939999999999</v>
      </c>
      <c r="M24" s="22" t="s">
        <v>100</v>
      </c>
      <c r="N24" s="6"/>
      <c r="P24" s="30"/>
    </row>
    <row r="25" spans="1:16" s="25" customFormat="1" ht="120" customHeight="1">
      <c r="A25" s="15" t="s">
        <v>15</v>
      </c>
      <c r="B25" s="16">
        <v>19</v>
      </c>
      <c r="C25" s="27">
        <v>18876112000176</v>
      </c>
      <c r="D25" s="18" t="s">
        <v>101</v>
      </c>
      <c r="E25" s="19" t="s">
        <v>102</v>
      </c>
      <c r="F25" s="20" t="s">
        <v>103</v>
      </c>
      <c r="G25" s="21">
        <v>45636</v>
      </c>
      <c r="H25" s="22" t="s">
        <v>104</v>
      </c>
      <c r="I25" s="23">
        <v>2418.7600000000002</v>
      </c>
      <c r="J25" s="24">
        <v>45636</v>
      </c>
      <c r="K25" s="18" t="s">
        <v>20</v>
      </c>
      <c r="L25" s="23">
        <v>2418.7600000000002</v>
      </c>
      <c r="M25" s="22" t="s">
        <v>105</v>
      </c>
      <c r="N25" s="6"/>
    </row>
    <row r="26" spans="1:16" s="25" customFormat="1" ht="90">
      <c r="A26" s="15" t="s">
        <v>15</v>
      </c>
      <c r="B26" s="16">
        <v>20</v>
      </c>
      <c r="C26" s="17">
        <v>2558157000162</v>
      </c>
      <c r="D26" s="18" t="s">
        <v>106</v>
      </c>
      <c r="E26" s="19" t="s">
        <v>107</v>
      </c>
      <c r="F26" s="20" t="s">
        <v>108</v>
      </c>
      <c r="G26" s="21">
        <v>45636</v>
      </c>
      <c r="H26" s="22" t="s">
        <v>109</v>
      </c>
      <c r="I26" s="23">
        <v>21652.33</v>
      </c>
      <c r="J26" s="24">
        <v>45636</v>
      </c>
      <c r="K26" s="18" t="s">
        <v>20</v>
      </c>
      <c r="L26" s="23">
        <f>1039.31+20613.02</f>
        <v>21652.33</v>
      </c>
      <c r="M26" s="22" t="s">
        <v>110</v>
      </c>
      <c r="N26" s="6"/>
    </row>
    <row r="27" spans="1:16" s="25" customFormat="1" ht="90">
      <c r="A27" s="15" t="s">
        <v>15</v>
      </c>
      <c r="B27" s="16">
        <v>21</v>
      </c>
      <c r="C27" s="16">
        <v>25125064000140</v>
      </c>
      <c r="D27" s="18" t="s">
        <v>111</v>
      </c>
      <c r="E27" s="19" t="s">
        <v>112</v>
      </c>
      <c r="F27" s="20" t="s">
        <v>113</v>
      </c>
      <c r="G27" s="21">
        <v>45636</v>
      </c>
      <c r="H27" s="22" t="s">
        <v>114</v>
      </c>
      <c r="I27" s="23">
        <v>5497.42</v>
      </c>
      <c r="J27" s="24">
        <v>45636</v>
      </c>
      <c r="K27" s="18" t="s">
        <v>20</v>
      </c>
      <c r="L27" s="23">
        <f>263.88+5233.54</f>
        <v>5497.42</v>
      </c>
      <c r="M27" s="22" t="s">
        <v>115</v>
      </c>
      <c r="N27" s="6"/>
    </row>
    <row r="28" spans="1:16" s="25" customFormat="1" ht="90">
      <c r="A28" s="15" t="s">
        <v>15</v>
      </c>
      <c r="B28" s="16">
        <v>22</v>
      </c>
      <c r="C28" s="27">
        <v>25125064000140</v>
      </c>
      <c r="D28" s="18" t="s">
        <v>111</v>
      </c>
      <c r="E28" s="19" t="s">
        <v>116</v>
      </c>
      <c r="F28" s="20" t="s">
        <v>117</v>
      </c>
      <c r="G28" s="21">
        <v>45636</v>
      </c>
      <c r="H28" s="22" t="s">
        <v>118</v>
      </c>
      <c r="I28" s="23">
        <v>6227.55</v>
      </c>
      <c r="J28" s="24">
        <v>45636</v>
      </c>
      <c r="K28" s="18" t="s">
        <v>20</v>
      </c>
      <c r="L28" s="23">
        <f>298.92+5928.63</f>
        <v>6227.55</v>
      </c>
      <c r="M28" s="22" t="s">
        <v>115</v>
      </c>
      <c r="N28" s="6"/>
    </row>
    <row r="29" spans="1:16" s="25" customFormat="1" ht="118.5" customHeight="1">
      <c r="A29" s="15" t="s">
        <v>15</v>
      </c>
      <c r="B29" s="16">
        <v>23</v>
      </c>
      <c r="C29" s="27">
        <v>34549659000113</v>
      </c>
      <c r="D29" s="18" t="s">
        <v>119</v>
      </c>
      <c r="E29" s="19" t="s">
        <v>120</v>
      </c>
      <c r="F29" s="20" t="s">
        <v>121</v>
      </c>
      <c r="G29" s="21">
        <v>45639</v>
      </c>
      <c r="H29" s="22" t="s">
        <v>122</v>
      </c>
      <c r="I29" s="23">
        <v>35000</v>
      </c>
      <c r="J29" s="24">
        <v>45639</v>
      </c>
      <c r="K29" s="18" t="s">
        <v>20</v>
      </c>
      <c r="L29" s="23">
        <f>1680+1750+31570</f>
        <v>35000</v>
      </c>
      <c r="M29" s="22" t="s">
        <v>123</v>
      </c>
      <c r="N29" s="6"/>
    </row>
    <row r="30" spans="1:16" ht="105.75" customHeight="1">
      <c r="A30" s="15" t="s">
        <v>15</v>
      </c>
      <c r="B30" s="16">
        <v>24</v>
      </c>
      <c r="C30" s="27">
        <v>9507321000151</v>
      </c>
      <c r="D30" s="18" t="s">
        <v>124</v>
      </c>
      <c r="E30" s="31" t="s">
        <v>125</v>
      </c>
      <c r="F30" s="20" t="s">
        <v>126</v>
      </c>
      <c r="G30" s="21">
        <v>45642</v>
      </c>
      <c r="H30" s="22" t="s">
        <v>127</v>
      </c>
      <c r="I30" s="23">
        <v>4130</v>
      </c>
      <c r="J30" s="24">
        <v>45642</v>
      </c>
      <c r="K30" s="18" t="s">
        <v>20</v>
      </c>
      <c r="L30" s="23">
        <v>4130</v>
      </c>
      <c r="M30" s="22" t="s">
        <v>128</v>
      </c>
    </row>
    <row r="31" spans="1:16" s="25" customFormat="1" ht="105">
      <c r="A31" s="15" t="s">
        <v>15</v>
      </c>
      <c r="B31" s="16">
        <v>25</v>
      </c>
      <c r="C31" s="27">
        <v>76535764000143</v>
      </c>
      <c r="D31" s="18" t="s">
        <v>83</v>
      </c>
      <c r="E31" s="19" t="s">
        <v>129</v>
      </c>
      <c r="F31" s="20" t="s">
        <v>130</v>
      </c>
      <c r="G31" s="21">
        <v>45642</v>
      </c>
      <c r="H31" s="22" t="s">
        <v>131</v>
      </c>
      <c r="I31" s="23">
        <v>13733.48</v>
      </c>
      <c r="J31" s="24">
        <v>45642</v>
      </c>
      <c r="K31" s="18" t="s">
        <v>20</v>
      </c>
      <c r="L31" s="23">
        <f>659.21+13074.27</f>
        <v>13733.48</v>
      </c>
      <c r="M31" s="22" t="s">
        <v>132</v>
      </c>
      <c r="N31" s="6"/>
    </row>
    <row r="32" spans="1:16" s="25" customFormat="1" ht="90">
      <c r="A32" s="15" t="s">
        <v>15</v>
      </c>
      <c r="B32" s="16">
        <v>26</v>
      </c>
      <c r="C32" s="27">
        <v>35486862000150</v>
      </c>
      <c r="D32" s="18" t="s">
        <v>133</v>
      </c>
      <c r="E32" s="19" t="s">
        <v>134</v>
      </c>
      <c r="F32" s="20" t="s">
        <v>135</v>
      </c>
      <c r="G32" s="21">
        <v>45642</v>
      </c>
      <c r="H32" s="22" t="s">
        <v>136</v>
      </c>
      <c r="I32" s="23">
        <v>4619.97</v>
      </c>
      <c r="J32" s="24">
        <v>45642</v>
      </c>
      <c r="K32" s="18" t="s">
        <v>20</v>
      </c>
      <c r="L32" s="23">
        <f>221.76+231+4167.21</f>
        <v>4619.97</v>
      </c>
      <c r="M32" s="22" t="s">
        <v>137</v>
      </c>
      <c r="N32" s="32"/>
    </row>
    <row r="33" spans="1:17" s="25" customFormat="1" ht="94.5" customHeight="1">
      <c r="A33" s="15" t="s">
        <v>15</v>
      </c>
      <c r="B33" s="16">
        <v>27</v>
      </c>
      <c r="C33" s="27">
        <v>7244008000223</v>
      </c>
      <c r="D33" s="18" t="s">
        <v>138</v>
      </c>
      <c r="E33" s="19" t="s">
        <v>139</v>
      </c>
      <c r="F33" s="20" t="s">
        <v>47</v>
      </c>
      <c r="G33" s="21">
        <v>45642</v>
      </c>
      <c r="H33" s="22" t="s">
        <v>140</v>
      </c>
      <c r="I33" s="23">
        <v>9000</v>
      </c>
      <c r="J33" s="24">
        <v>45642</v>
      </c>
      <c r="K33" s="18" t="s">
        <v>20</v>
      </c>
      <c r="L33" s="23">
        <f>432+8568</f>
        <v>9000</v>
      </c>
      <c r="M33" s="22" t="s">
        <v>141</v>
      </c>
      <c r="N33" s="6"/>
    </row>
    <row r="34" spans="1:17" s="25" customFormat="1" ht="75">
      <c r="A34" s="15" t="s">
        <v>15</v>
      </c>
      <c r="B34" s="16">
        <v>28</v>
      </c>
      <c r="C34" s="27">
        <v>11699529000161</v>
      </c>
      <c r="D34" s="33" t="s">
        <v>27</v>
      </c>
      <c r="E34" s="31" t="s">
        <v>142</v>
      </c>
      <c r="F34" s="20" t="s">
        <v>143</v>
      </c>
      <c r="G34" s="21">
        <v>45642</v>
      </c>
      <c r="H34" s="22" t="s">
        <v>144</v>
      </c>
      <c r="I34" s="23">
        <v>2275</v>
      </c>
      <c r="J34" s="24">
        <v>45642</v>
      </c>
      <c r="K34" s="18" t="s">
        <v>20</v>
      </c>
      <c r="L34" s="23">
        <v>2275</v>
      </c>
      <c r="M34" s="22" t="s">
        <v>145</v>
      </c>
      <c r="N34" s="6"/>
    </row>
    <row r="35" spans="1:17" s="25" customFormat="1" ht="90">
      <c r="A35" s="15" t="s">
        <v>15</v>
      </c>
      <c r="B35" s="16">
        <v>29</v>
      </c>
      <c r="C35" s="27">
        <v>27816603000112</v>
      </c>
      <c r="D35" s="18" t="s">
        <v>22</v>
      </c>
      <c r="E35" s="19" t="s">
        <v>146</v>
      </c>
      <c r="F35" s="20" t="s">
        <v>147</v>
      </c>
      <c r="G35" s="21">
        <v>45642</v>
      </c>
      <c r="H35" s="22" t="s">
        <v>148</v>
      </c>
      <c r="I35" s="23">
        <v>36231.89</v>
      </c>
      <c r="J35" s="24">
        <v>45642</v>
      </c>
      <c r="K35" s="18" t="s">
        <v>20</v>
      </c>
      <c r="L35" s="23">
        <f>434.78+724.64+35072.47</f>
        <v>36231.89</v>
      </c>
      <c r="M35" s="22" t="s">
        <v>149</v>
      </c>
      <c r="N35" s="6"/>
    </row>
    <row r="36" spans="1:17" s="25" customFormat="1" ht="126" customHeight="1">
      <c r="A36" s="15" t="s">
        <v>15</v>
      </c>
      <c r="B36" s="16">
        <v>30</v>
      </c>
      <c r="C36" s="16">
        <v>4406195000125</v>
      </c>
      <c r="D36" s="18" t="s">
        <v>150</v>
      </c>
      <c r="E36" s="19" t="s">
        <v>151</v>
      </c>
      <c r="F36" s="20" t="s">
        <v>152</v>
      </c>
      <c r="G36" s="21">
        <v>45642</v>
      </c>
      <c r="H36" s="22" t="s">
        <v>153</v>
      </c>
      <c r="I36" s="23">
        <v>200.75</v>
      </c>
      <c r="J36" s="24">
        <v>45642</v>
      </c>
      <c r="K36" s="18" t="s">
        <v>20</v>
      </c>
      <c r="L36" s="23">
        <f>9.64+191.11</f>
        <v>200.75</v>
      </c>
      <c r="M36" s="22" t="s">
        <v>154</v>
      </c>
      <c r="N36" s="6"/>
      <c r="Q36" s="25" t="s">
        <v>155</v>
      </c>
    </row>
    <row r="37" spans="1:17" s="25" customFormat="1" ht="124.5" customHeight="1">
      <c r="A37" s="15" t="s">
        <v>15</v>
      </c>
      <c r="B37" s="16">
        <v>31</v>
      </c>
      <c r="C37" s="16">
        <v>4406195000125</v>
      </c>
      <c r="D37" s="18" t="s">
        <v>150</v>
      </c>
      <c r="E37" s="19" t="s">
        <v>156</v>
      </c>
      <c r="F37" s="20" t="s">
        <v>157</v>
      </c>
      <c r="G37" s="21">
        <v>45642</v>
      </c>
      <c r="H37" s="22" t="s">
        <v>158</v>
      </c>
      <c r="I37" s="23">
        <v>105.72</v>
      </c>
      <c r="J37" s="24">
        <v>45642</v>
      </c>
      <c r="K37" s="18" t="s">
        <v>20</v>
      </c>
      <c r="L37" s="23">
        <f>5.07+100.65</f>
        <v>105.72</v>
      </c>
      <c r="M37" s="22" t="s">
        <v>154</v>
      </c>
      <c r="N37" s="6"/>
    </row>
    <row r="38" spans="1:17" s="25" customFormat="1" ht="105">
      <c r="A38" s="15" t="s">
        <v>15</v>
      </c>
      <c r="B38" s="16">
        <v>32</v>
      </c>
      <c r="C38" s="16">
        <v>4406195000125</v>
      </c>
      <c r="D38" s="18" t="s">
        <v>150</v>
      </c>
      <c r="E38" s="19" t="s">
        <v>159</v>
      </c>
      <c r="F38" s="20" t="s">
        <v>160</v>
      </c>
      <c r="G38" s="21">
        <v>45642</v>
      </c>
      <c r="H38" s="22" t="s">
        <v>161</v>
      </c>
      <c r="I38" s="23">
        <v>319.5</v>
      </c>
      <c r="J38" s="24">
        <v>45642</v>
      </c>
      <c r="K38" s="18" t="s">
        <v>20</v>
      </c>
      <c r="L38" s="23">
        <f>15.34+304.16</f>
        <v>319.5</v>
      </c>
      <c r="M38" s="22" t="s">
        <v>154</v>
      </c>
      <c r="N38" s="34"/>
    </row>
    <row r="39" spans="1:17" s="25" customFormat="1" ht="105">
      <c r="A39" s="15" t="s">
        <v>15</v>
      </c>
      <c r="B39" s="16">
        <v>33</v>
      </c>
      <c r="C39" s="16">
        <v>4406195000125</v>
      </c>
      <c r="D39" s="18" t="s">
        <v>150</v>
      </c>
      <c r="E39" s="19" t="s">
        <v>162</v>
      </c>
      <c r="F39" s="20" t="s">
        <v>163</v>
      </c>
      <c r="G39" s="21">
        <v>45642</v>
      </c>
      <c r="H39" s="22" t="s">
        <v>164</v>
      </c>
      <c r="I39" s="23">
        <v>105.72</v>
      </c>
      <c r="J39" s="24">
        <v>45642</v>
      </c>
      <c r="K39" s="18" t="s">
        <v>20</v>
      </c>
      <c r="L39" s="23">
        <f>5.07+100.65</f>
        <v>105.72</v>
      </c>
      <c r="M39" s="22" t="s">
        <v>154</v>
      </c>
      <c r="N39" s="6"/>
    </row>
    <row r="40" spans="1:17" s="25" customFormat="1" ht="105">
      <c r="A40" s="15" t="s">
        <v>15</v>
      </c>
      <c r="B40" s="16">
        <v>34</v>
      </c>
      <c r="C40" s="16">
        <v>4406195000125</v>
      </c>
      <c r="D40" s="18" t="s">
        <v>150</v>
      </c>
      <c r="E40" s="19" t="s">
        <v>165</v>
      </c>
      <c r="F40" s="20" t="s">
        <v>166</v>
      </c>
      <c r="G40" s="21">
        <v>45642</v>
      </c>
      <c r="H40" s="22" t="s">
        <v>167</v>
      </c>
      <c r="I40" s="23">
        <v>378.86</v>
      </c>
      <c r="J40" s="24">
        <v>45642</v>
      </c>
      <c r="K40" s="18" t="s">
        <v>20</v>
      </c>
      <c r="L40" s="23">
        <f>18.19+360.67</f>
        <v>378.86</v>
      </c>
      <c r="M40" s="22" t="s">
        <v>154</v>
      </c>
      <c r="N40" s="6"/>
    </row>
    <row r="41" spans="1:17" s="25" customFormat="1" ht="120.75" customHeight="1">
      <c r="A41" s="15" t="s">
        <v>15</v>
      </c>
      <c r="B41" s="16">
        <v>35</v>
      </c>
      <c r="C41" s="16">
        <v>26605545000115</v>
      </c>
      <c r="D41" s="18" t="s">
        <v>168</v>
      </c>
      <c r="E41" s="19" t="s">
        <v>169</v>
      </c>
      <c r="F41" s="20" t="s">
        <v>170</v>
      </c>
      <c r="G41" s="21">
        <v>45642</v>
      </c>
      <c r="H41" s="22" t="s">
        <v>171</v>
      </c>
      <c r="I41" s="23">
        <v>24366.67</v>
      </c>
      <c r="J41" s="24">
        <v>45642</v>
      </c>
      <c r="K41" s="18" t="s">
        <v>20</v>
      </c>
      <c r="L41" s="23">
        <f>1267.52+23099.15</f>
        <v>24366.670000000002</v>
      </c>
      <c r="M41" s="22" t="s">
        <v>172</v>
      </c>
      <c r="N41" s="6"/>
    </row>
    <row r="42" spans="1:17" s="25" customFormat="1" ht="120.75" customHeight="1">
      <c r="A42" s="15" t="s">
        <v>15</v>
      </c>
      <c r="B42" s="16">
        <v>36</v>
      </c>
      <c r="C42" s="27">
        <v>26605545000115</v>
      </c>
      <c r="D42" s="18" t="s">
        <v>168</v>
      </c>
      <c r="E42" s="19" t="s">
        <v>173</v>
      </c>
      <c r="F42" s="20" t="s">
        <v>170</v>
      </c>
      <c r="G42" s="26">
        <v>45642</v>
      </c>
      <c r="H42" s="22" t="s">
        <v>174</v>
      </c>
      <c r="I42" s="23">
        <v>2040</v>
      </c>
      <c r="J42" s="24">
        <v>45642</v>
      </c>
      <c r="K42" s="18" t="s">
        <v>20</v>
      </c>
      <c r="L42" s="23">
        <v>2040</v>
      </c>
      <c r="M42" s="22" t="s">
        <v>172</v>
      </c>
      <c r="N42" s="6"/>
    </row>
    <row r="43" spans="1:17" s="25" customFormat="1" ht="105">
      <c r="A43" s="15" t="s">
        <v>15</v>
      </c>
      <c r="B43" s="16">
        <v>37</v>
      </c>
      <c r="C43" s="16">
        <v>82845322000104</v>
      </c>
      <c r="D43" s="18" t="s">
        <v>54</v>
      </c>
      <c r="E43" s="19" t="s">
        <v>175</v>
      </c>
      <c r="F43" s="20" t="s">
        <v>176</v>
      </c>
      <c r="G43" s="21">
        <v>45642</v>
      </c>
      <c r="H43" s="22" t="s">
        <v>177</v>
      </c>
      <c r="I43" s="23">
        <v>64588.97</v>
      </c>
      <c r="J43" s="24">
        <v>45642</v>
      </c>
      <c r="K43" s="18" t="s">
        <v>20</v>
      </c>
      <c r="L43" s="23">
        <f>3100.27+61488.7</f>
        <v>64588.969999999994</v>
      </c>
      <c r="M43" s="22" t="s">
        <v>178</v>
      </c>
      <c r="N43" s="6"/>
    </row>
    <row r="44" spans="1:17" s="25" customFormat="1" ht="105">
      <c r="A44" s="15" t="s">
        <v>15</v>
      </c>
      <c r="B44" s="16">
        <v>38</v>
      </c>
      <c r="C44" s="27">
        <v>82845322000104</v>
      </c>
      <c r="D44" s="18" t="s">
        <v>54</v>
      </c>
      <c r="E44" s="19" t="s">
        <v>179</v>
      </c>
      <c r="F44" s="20" t="s">
        <v>180</v>
      </c>
      <c r="G44" s="21">
        <v>45642</v>
      </c>
      <c r="H44" s="22" t="s">
        <v>181</v>
      </c>
      <c r="I44" s="23">
        <v>34788.6</v>
      </c>
      <c r="J44" s="24">
        <v>45642</v>
      </c>
      <c r="K44" s="18" t="s">
        <v>20</v>
      </c>
      <c r="L44" s="23">
        <f>1669.85+33118.75</f>
        <v>34788.6</v>
      </c>
      <c r="M44" s="22" t="s">
        <v>182</v>
      </c>
      <c r="N44" s="6"/>
    </row>
    <row r="45" spans="1:17" s="25" customFormat="1" ht="75">
      <c r="A45" s="15" t="s">
        <v>15</v>
      </c>
      <c r="B45" s="16">
        <v>39</v>
      </c>
      <c r="C45" s="17">
        <v>4201934000142</v>
      </c>
      <c r="D45" s="18" t="s">
        <v>183</v>
      </c>
      <c r="E45" s="19" t="s">
        <v>184</v>
      </c>
      <c r="F45" s="20" t="s">
        <v>185</v>
      </c>
      <c r="G45" s="21">
        <v>45642</v>
      </c>
      <c r="H45" s="22" t="s">
        <v>186</v>
      </c>
      <c r="I45" s="23">
        <v>3353.58</v>
      </c>
      <c r="J45" s="24">
        <v>45642</v>
      </c>
      <c r="K45" s="18" t="s">
        <v>20</v>
      </c>
      <c r="L45" s="23">
        <f>160.97+3192.61</f>
        <v>3353.58</v>
      </c>
      <c r="M45" s="22" t="s">
        <v>187</v>
      </c>
      <c r="N45" s="6"/>
    </row>
    <row r="46" spans="1:17" s="25" customFormat="1" ht="120">
      <c r="A46" s="15" t="s">
        <v>15</v>
      </c>
      <c r="B46" s="16">
        <v>40</v>
      </c>
      <c r="C46" s="16">
        <v>12715889000172</v>
      </c>
      <c r="D46" s="18" t="s">
        <v>188</v>
      </c>
      <c r="E46" s="19" t="s">
        <v>189</v>
      </c>
      <c r="F46" s="20" t="s">
        <v>190</v>
      </c>
      <c r="G46" s="21">
        <v>45642</v>
      </c>
      <c r="H46" s="22" t="s">
        <v>191</v>
      </c>
      <c r="I46" s="23">
        <v>4589.45</v>
      </c>
      <c r="J46" s="24">
        <v>45646</v>
      </c>
      <c r="K46" s="18" t="s">
        <v>20</v>
      </c>
      <c r="L46" s="23">
        <f>229.47+4359.98</f>
        <v>4589.45</v>
      </c>
      <c r="M46" s="22" t="s">
        <v>192</v>
      </c>
      <c r="N46" s="6"/>
    </row>
    <row r="47" spans="1:17" s="25" customFormat="1" ht="120">
      <c r="A47" s="15" t="s">
        <v>15</v>
      </c>
      <c r="B47" s="16">
        <v>41</v>
      </c>
      <c r="C47" s="16">
        <v>12715889000172</v>
      </c>
      <c r="D47" s="18" t="s">
        <v>188</v>
      </c>
      <c r="E47" s="19" t="s">
        <v>193</v>
      </c>
      <c r="F47" s="20" t="s">
        <v>194</v>
      </c>
      <c r="G47" s="21">
        <v>45642</v>
      </c>
      <c r="H47" s="22" t="s">
        <v>195</v>
      </c>
      <c r="I47" s="23">
        <v>4589.45</v>
      </c>
      <c r="J47" s="24">
        <v>45646</v>
      </c>
      <c r="K47" s="18" t="s">
        <v>20</v>
      </c>
      <c r="L47" s="23">
        <f>229.47+4359.98</f>
        <v>4589.45</v>
      </c>
      <c r="M47" s="22" t="s">
        <v>196</v>
      </c>
      <c r="N47" s="28"/>
    </row>
    <row r="48" spans="1:17" s="25" customFormat="1" ht="120">
      <c r="A48" s="15" t="s">
        <v>15</v>
      </c>
      <c r="B48" s="16">
        <v>42</v>
      </c>
      <c r="C48" s="27">
        <v>21540360000156</v>
      </c>
      <c r="D48" s="18" t="s">
        <v>197</v>
      </c>
      <c r="E48" s="31" t="s">
        <v>198</v>
      </c>
      <c r="F48" s="20" t="s">
        <v>199</v>
      </c>
      <c r="G48" s="21">
        <v>45642</v>
      </c>
      <c r="H48" s="22" t="s">
        <v>200</v>
      </c>
      <c r="I48" s="23">
        <v>180</v>
      </c>
      <c r="J48" s="24">
        <v>45646</v>
      </c>
      <c r="K48" s="18" t="s">
        <v>20</v>
      </c>
      <c r="L48" s="23">
        <f>5.78+174.22</f>
        <v>180</v>
      </c>
      <c r="M48" s="22" t="s">
        <v>201</v>
      </c>
      <c r="N48" s="6"/>
    </row>
    <row r="49" spans="1:14" s="25" customFormat="1" ht="105">
      <c r="A49" s="15" t="s">
        <v>15</v>
      </c>
      <c r="B49" s="16">
        <v>43</v>
      </c>
      <c r="C49" s="27">
        <v>12039966000111</v>
      </c>
      <c r="D49" s="18" t="s">
        <v>202</v>
      </c>
      <c r="E49" s="19" t="s">
        <v>203</v>
      </c>
      <c r="F49" s="20" t="s">
        <v>204</v>
      </c>
      <c r="G49" s="21">
        <v>45642</v>
      </c>
      <c r="H49" s="22" t="s">
        <v>205</v>
      </c>
      <c r="I49" s="23">
        <v>35315.360000000001</v>
      </c>
      <c r="J49" s="35">
        <v>45646</v>
      </c>
      <c r="K49" s="18" t="s">
        <v>20</v>
      </c>
      <c r="L49" s="23">
        <f>35315.36</f>
        <v>35315.360000000001</v>
      </c>
      <c r="M49" s="22" t="s">
        <v>206</v>
      </c>
      <c r="N49" s="6"/>
    </row>
    <row r="50" spans="1:14" s="25" customFormat="1" ht="148.5" customHeight="1">
      <c r="A50" s="15" t="s">
        <v>15</v>
      </c>
      <c r="B50" s="16">
        <v>44</v>
      </c>
      <c r="C50" s="27">
        <v>21540360000156</v>
      </c>
      <c r="D50" s="18" t="s">
        <v>197</v>
      </c>
      <c r="E50" s="31" t="s">
        <v>207</v>
      </c>
      <c r="F50" s="20" t="s">
        <v>208</v>
      </c>
      <c r="G50" s="21">
        <v>45642</v>
      </c>
      <c r="H50" s="22" t="s">
        <v>209</v>
      </c>
      <c r="I50" s="23">
        <v>3000</v>
      </c>
      <c r="J50" s="24">
        <v>45646</v>
      </c>
      <c r="K50" s="18" t="s">
        <v>20</v>
      </c>
      <c r="L50" s="23">
        <f>90+2910</f>
        <v>3000</v>
      </c>
      <c r="M50" s="22" t="s">
        <v>210</v>
      </c>
      <c r="N50" s="6"/>
    </row>
    <row r="51" spans="1:14" s="25" customFormat="1" ht="168.75" customHeight="1">
      <c r="A51" s="15" t="s">
        <v>15</v>
      </c>
      <c r="B51" s="16">
        <v>45</v>
      </c>
      <c r="C51" s="27">
        <v>12891300000197</v>
      </c>
      <c r="D51" s="18" t="s">
        <v>211</v>
      </c>
      <c r="E51" s="19" t="s">
        <v>212</v>
      </c>
      <c r="F51" s="20" t="s">
        <v>213</v>
      </c>
      <c r="G51" s="21">
        <v>45642</v>
      </c>
      <c r="H51" s="22" t="s">
        <v>214</v>
      </c>
      <c r="I51" s="23">
        <v>310714.11</v>
      </c>
      <c r="J51" s="24">
        <v>45646</v>
      </c>
      <c r="K51" s="18" t="s">
        <v>20</v>
      </c>
      <c r="L51" s="23">
        <f>3728.57+15535.71+262991.66</f>
        <v>282255.93999999994</v>
      </c>
      <c r="M51" s="22" t="s">
        <v>215</v>
      </c>
      <c r="N51" s="6"/>
    </row>
    <row r="52" spans="1:14" s="25" customFormat="1" ht="132.75" customHeight="1">
      <c r="A52" s="15" t="s">
        <v>15</v>
      </c>
      <c r="B52" s="16">
        <v>47</v>
      </c>
      <c r="C52" s="27">
        <v>4824261000187</v>
      </c>
      <c r="D52" s="18" t="s">
        <v>59</v>
      </c>
      <c r="E52" s="19" t="s">
        <v>216</v>
      </c>
      <c r="F52" s="20" t="s">
        <v>217</v>
      </c>
      <c r="G52" s="21">
        <v>45643</v>
      </c>
      <c r="H52" s="22" t="s">
        <v>218</v>
      </c>
      <c r="I52" s="23">
        <v>9000</v>
      </c>
      <c r="J52" s="24">
        <v>45646</v>
      </c>
      <c r="K52" s="18" t="s">
        <v>20</v>
      </c>
      <c r="L52" s="23">
        <f>450+8550</f>
        <v>9000</v>
      </c>
      <c r="M52" s="22" t="s">
        <v>219</v>
      </c>
      <c r="N52" s="6"/>
    </row>
    <row r="53" spans="1:14" s="25" customFormat="1" ht="120" customHeight="1">
      <c r="A53" s="15" t="s">
        <v>15</v>
      </c>
      <c r="B53" s="16">
        <v>48</v>
      </c>
      <c r="C53" s="27">
        <v>33179565000137</v>
      </c>
      <c r="D53" s="18" t="s">
        <v>220</v>
      </c>
      <c r="E53" s="19" t="s">
        <v>221</v>
      </c>
      <c r="F53" s="20" t="s">
        <v>222</v>
      </c>
      <c r="G53" s="21">
        <v>45645</v>
      </c>
      <c r="H53" s="22" t="s">
        <v>223</v>
      </c>
      <c r="I53" s="23">
        <v>32663.81</v>
      </c>
      <c r="J53" s="24">
        <v>45646</v>
      </c>
      <c r="K53" s="18" t="s">
        <v>20</v>
      </c>
      <c r="L53" s="23">
        <f>1567.86+31095.95</f>
        <v>32663.81</v>
      </c>
      <c r="M53" s="22" t="s">
        <v>224</v>
      </c>
      <c r="N53" s="6"/>
    </row>
    <row r="54" spans="1:14" s="25" customFormat="1" ht="120" customHeight="1">
      <c r="A54" s="15" t="s">
        <v>15</v>
      </c>
      <c r="B54" s="16">
        <v>49</v>
      </c>
      <c r="C54" s="16">
        <v>33179565000137</v>
      </c>
      <c r="D54" s="18" t="s">
        <v>220</v>
      </c>
      <c r="E54" s="19" t="s">
        <v>225</v>
      </c>
      <c r="F54" s="20" t="s">
        <v>226</v>
      </c>
      <c r="G54" s="21">
        <v>45645</v>
      </c>
      <c r="H54" s="22" t="s">
        <v>227</v>
      </c>
      <c r="I54" s="23">
        <v>10</v>
      </c>
      <c r="J54" s="24">
        <v>45646</v>
      </c>
      <c r="K54" s="18" t="s">
        <v>20</v>
      </c>
      <c r="L54" s="23">
        <f>0.48+9.52</f>
        <v>10</v>
      </c>
      <c r="M54" s="22" t="s">
        <v>224</v>
      </c>
      <c r="N54" s="6"/>
    </row>
    <row r="55" spans="1:14" s="25" customFormat="1" ht="133.5" customHeight="1">
      <c r="A55" s="15" t="s">
        <v>15</v>
      </c>
      <c r="B55" s="16">
        <v>50</v>
      </c>
      <c r="C55" s="16">
        <v>22865751000103</v>
      </c>
      <c r="D55" s="18" t="s">
        <v>228</v>
      </c>
      <c r="E55" s="19" t="s">
        <v>229</v>
      </c>
      <c r="F55" s="20" t="s">
        <v>230</v>
      </c>
      <c r="G55" s="21">
        <v>45645</v>
      </c>
      <c r="H55" s="22" t="s">
        <v>231</v>
      </c>
      <c r="I55" s="23">
        <v>11603.01</v>
      </c>
      <c r="J55" s="24">
        <v>45646</v>
      </c>
      <c r="K55" s="18" t="s">
        <v>20</v>
      </c>
      <c r="L55" s="23">
        <v>11603.01</v>
      </c>
      <c r="M55" s="22" t="s">
        <v>232</v>
      </c>
      <c r="N55" s="6"/>
    </row>
    <row r="56" spans="1:14" s="25" customFormat="1" ht="135">
      <c r="A56" s="15" t="s">
        <v>15</v>
      </c>
      <c r="B56" s="16">
        <v>51</v>
      </c>
      <c r="C56" s="16">
        <v>2341467000120</v>
      </c>
      <c r="D56" s="18" t="s">
        <v>233</v>
      </c>
      <c r="E56" s="19" t="s">
        <v>234</v>
      </c>
      <c r="F56" s="20" t="s">
        <v>235</v>
      </c>
      <c r="G56" s="21">
        <v>45645</v>
      </c>
      <c r="H56" s="22" t="s">
        <v>236</v>
      </c>
      <c r="I56" s="23">
        <v>69451.62</v>
      </c>
      <c r="J56" s="24">
        <v>45646</v>
      </c>
      <c r="K56" s="18" t="s">
        <v>20</v>
      </c>
      <c r="L56" s="23">
        <f>68618.62+833</f>
        <v>69451.62</v>
      </c>
      <c r="M56" s="22" t="s">
        <v>237</v>
      </c>
      <c r="N56" s="6"/>
    </row>
    <row r="57" spans="1:14" s="25" customFormat="1" ht="90">
      <c r="A57" s="15" t="s">
        <v>15</v>
      </c>
      <c r="B57" s="16">
        <v>52</v>
      </c>
      <c r="C57" s="16">
        <v>33179565000137</v>
      </c>
      <c r="D57" s="18" t="s">
        <v>220</v>
      </c>
      <c r="E57" s="19" t="s">
        <v>238</v>
      </c>
      <c r="F57" s="20" t="s">
        <v>239</v>
      </c>
      <c r="G57" s="26">
        <v>45645</v>
      </c>
      <c r="H57" s="22" t="s">
        <v>240</v>
      </c>
      <c r="I57" s="23">
        <v>72327.009999999995</v>
      </c>
      <c r="J57" s="24">
        <v>45646</v>
      </c>
      <c r="K57" s="18" t="s">
        <v>20</v>
      </c>
      <c r="L57" s="23">
        <f>3471.7+68855.31</f>
        <v>72327.009999999995</v>
      </c>
      <c r="M57" s="22" t="s">
        <v>241</v>
      </c>
      <c r="N57" s="6"/>
    </row>
    <row r="58" spans="1:14" s="25" customFormat="1" ht="105">
      <c r="A58" s="15" t="s">
        <v>15</v>
      </c>
      <c r="B58" s="16">
        <v>53</v>
      </c>
      <c r="C58" s="16">
        <v>4320180000140</v>
      </c>
      <c r="D58" s="18" t="s">
        <v>242</v>
      </c>
      <c r="E58" s="19" t="s">
        <v>243</v>
      </c>
      <c r="F58" s="20" t="s">
        <v>244</v>
      </c>
      <c r="G58" s="21">
        <v>45645</v>
      </c>
      <c r="H58" s="22" t="s">
        <v>245</v>
      </c>
      <c r="I58" s="23">
        <v>127</v>
      </c>
      <c r="J58" s="24">
        <v>45646</v>
      </c>
      <c r="K58" s="18" t="s">
        <v>20</v>
      </c>
      <c r="L58" s="23">
        <v>127</v>
      </c>
      <c r="M58" s="22" t="s">
        <v>246</v>
      </c>
      <c r="N58" s="6"/>
    </row>
    <row r="59" spans="1:14" s="25" customFormat="1" ht="90">
      <c r="A59" s="15" t="s">
        <v>15</v>
      </c>
      <c r="B59" s="16">
        <v>54</v>
      </c>
      <c r="C59" s="16">
        <v>33179565000137</v>
      </c>
      <c r="D59" s="18" t="s">
        <v>220</v>
      </c>
      <c r="E59" s="19" t="s">
        <v>247</v>
      </c>
      <c r="F59" s="20" t="s">
        <v>248</v>
      </c>
      <c r="G59" s="21">
        <v>45645</v>
      </c>
      <c r="H59" s="22" t="s">
        <v>249</v>
      </c>
      <c r="I59" s="23">
        <v>76993.289999999994</v>
      </c>
      <c r="J59" s="24">
        <v>45646</v>
      </c>
      <c r="K59" s="18" t="s">
        <v>20</v>
      </c>
      <c r="L59" s="23">
        <f>3695.68+73297.61</f>
        <v>76993.289999999994</v>
      </c>
      <c r="M59" s="22" t="s">
        <v>250</v>
      </c>
      <c r="N59" s="6"/>
    </row>
    <row r="60" spans="1:14" s="25" customFormat="1" ht="120">
      <c r="A60" s="15" t="s">
        <v>15</v>
      </c>
      <c r="B60" s="16">
        <v>55</v>
      </c>
      <c r="C60" s="17">
        <v>87883807000106</v>
      </c>
      <c r="D60" s="18" t="s">
        <v>251</v>
      </c>
      <c r="E60" s="19" t="s">
        <v>252</v>
      </c>
      <c r="F60" s="20" t="s">
        <v>253</v>
      </c>
      <c r="G60" s="21">
        <v>45645</v>
      </c>
      <c r="H60" s="22" t="s">
        <v>254</v>
      </c>
      <c r="I60" s="23">
        <v>157.05000000000001</v>
      </c>
      <c r="J60" s="24">
        <v>45646</v>
      </c>
      <c r="K60" s="18" t="s">
        <v>20</v>
      </c>
      <c r="L60" s="23">
        <f>3.76+153.29</f>
        <v>157.04999999999998</v>
      </c>
      <c r="M60" s="22" t="s">
        <v>255</v>
      </c>
      <c r="N60" s="6"/>
    </row>
    <row r="61" spans="1:14" s="25" customFormat="1" ht="153" customHeight="1">
      <c r="A61" s="15" t="s">
        <v>15</v>
      </c>
      <c r="B61" s="16">
        <v>56</v>
      </c>
      <c r="C61" s="16">
        <v>1134191000732</v>
      </c>
      <c r="D61" s="18" t="s">
        <v>256</v>
      </c>
      <c r="E61" s="19" t="s">
        <v>257</v>
      </c>
      <c r="F61" s="20" t="s">
        <v>258</v>
      </c>
      <c r="G61" s="21">
        <v>45645</v>
      </c>
      <c r="H61" s="22" t="s">
        <v>259</v>
      </c>
      <c r="I61" s="23">
        <v>2916</v>
      </c>
      <c r="J61" s="24">
        <v>45646</v>
      </c>
      <c r="K61" s="18" t="s">
        <v>20</v>
      </c>
      <c r="L61" s="23">
        <f>139.97+2776.03</f>
        <v>2916</v>
      </c>
      <c r="M61" s="22" t="s">
        <v>260</v>
      </c>
      <c r="N61" s="6"/>
    </row>
    <row r="62" spans="1:14" s="25" customFormat="1" ht="158.25" customHeight="1">
      <c r="A62" s="15" t="s">
        <v>15</v>
      </c>
      <c r="B62" s="16">
        <v>57</v>
      </c>
      <c r="C62" s="27">
        <v>1134191000732</v>
      </c>
      <c r="D62" s="18" t="s">
        <v>256</v>
      </c>
      <c r="E62" s="19" t="s">
        <v>261</v>
      </c>
      <c r="F62" s="20" t="s">
        <v>262</v>
      </c>
      <c r="G62" s="21">
        <v>45645</v>
      </c>
      <c r="H62" s="22" t="s">
        <v>263</v>
      </c>
      <c r="I62" s="23">
        <v>55208</v>
      </c>
      <c r="J62" s="24">
        <v>45646</v>
      </c>
      <c r="K62" s="18" t="s">
        <v>20</v>
      </c>
      <c r="L62" s="23">
        <f>2649.98+52558.02</f>
        <v>55208</v>
      </c>
      <c r="M62" s="22" t="s">
        <v>264</v>
      </c>
      <c r="N62" s="6"/>
    </row>
    <row r="63" spans="1:14" s="25" customFormat="1" ht="105" customHeight="1">
      <c r="A63" s="15" t="s">
        <v>15</v>
      </c>
      <c r="B63" s="16">
        <v>58</v>
      </c>
      <c r="C63" s="17">
        <v>34028316000375</v>
      </c>
      <c r="D63" s="18" t="s">
        <v>265</v>
      </c>
      <c r="E63" s="19" t="s">
        <v>266</v>
      </c>
      <c r="F63" s="20" t="s">
        <v>267</v>
      </c>
      <c r="G63" s="21">
        <v>45645</v>
      </c>
      <c r="H63" s="22" t="s">
        <v>268</v>
      </c>
      <c r="I63" s="23">
        <v>2500</v>
      </c>
      <c r="J63" s="24">
        <v>45646</v>
      </c>
      <c r="K63" s="18" t="s">
        <v>20</v>
      </c>
      <c r="L63" s="23">
        <v>2500</v>
      </c>
      <c r="M63" s="22" t="s">
        <v>269</v>
      </c>
      <c r="N63" s="6"/>
    </row>
    <row r="64" spans="1:14" s="25" customFormat="1" ht="135.75" customHeight="1">
      <c r="A64" s="15" t="s">
        <v>15</v>
      </c>
      <c r="B64" s="16">
        <v>59</v>
      </c>
      <c r="C64" s="16">
        <v>1134191000732</v>
      </c>
      <c r="D64" s="18" t="s">
        <v>256</v>
      </c>
      <c r="E64" s="19" t="s">
        <v>270</v>
      </c>
      <c r="F64" s="20" t="s">
        <v>271</v>
      </c>
      <c r="G64" s="21">
        <v>45645</v>
      </c>
      <c r="H64" s="22" t="s">
        <v>272</v>
      </c>
      <c r="I64" s="23">
        <v>2916</v>
      </c>
      <c r="J64" s="24">
        <v>45646</v>
      </c>
      <c r="K64" s="18" t="s">
        <v>20</v>
      </c>
      <c r="L64" s="23">
        <f>139.97+2776.03</f>
        <v>2916</v>
      </c>
      <c r="M64" s="22" t="s">
        <v>273</v>
      </c>
      <c r="N64" s="6"/>
    </row>
    <row r="65" spans="1:14" s="25" customFormat="1" ht="142.5" customHeight="1">
      <c r="A65" s="15" t="s">
        <v>15</v>
      </c>
      <c r="B65" s="16">
        <v>60</v>
      </c>
      <c r="C65" s="27">
        <v>1134191000732</v>
      </c>
      <c r="D65" s="18" t="s">
        <v>256</v>
      </c>
      <c r="E65" s="19" t="s">
        <v>274</v>
      </c>
      <c r="F65" s="20" t="s">
        <v>275</v>
      </c>
      <c r="G65" s="21">
        <v>45645</v>
      </c>
      <c r="H65" s="22" t="s">
        <v>276</v>
      </c>
      <c r="I65" s="23">
        <v>55208</v>
      </c>
      <c r="J65" s="24">
        <v>45646</v>
      </c>
      <c r="K65" s="18" t="s">
        <v>20</v>
      </c>
      <c r="L65" s="23">
        <f>2649.98+52558.02</f>
        <v>55208</v>
      </c>
      <c r="M65" s="22" t="s">
        <v>273</v>
      </c>
      <c r="N65" s="6"/>
    </row>
    <row r="66" spans="1:14" s="25" customFormat="1" ht="119.25" customHeight="1">
      <c r="A66" s="15" t="s">
        <v>15</v>
      </c>
      <c r="B66" s="16">
        <v>61</v>
      </c>
      <c r="C66" s="27">
        <v>33179565000137</v>
      </c>
      <c r="D66" s="18" t="s">
        <v>220</v>
      </c>
      <c r="E66" s="19" t="s">
        <v>277</v>
      </c>
      <c r="F66" s="20" t="s">
        <v>278</v>
      </c>
      <c r="G66" s="21">
        <v>45645</v>
      </c>
      <c r="H66" s="22" t="s">
        <v>279</v>
      </c>
      <c r="I66" s="23">
        <v>25503.41</v>
      </c>
      <c r="J66" s="24">
        <v>45646</v>
      </c>
      <c r="K66" s="18" t="s">
        <v>20</v>
      </c>
      <c r="L66" s="23">
        <f>1224.16+24279.25</f>
        <v>25503.41</v>
      </c>
      <c r="M66" s="22" t="s">
        <v>280</v>
      </c>
      <c r="N66" s="6"/>
    </row>
    <row r="67" spans="1:14" s="25" customFormat="1" ht="120">
      <c r="A67" s="15" t="s">
        <v>15</v>
      </c>
      <c r="B67" s="16">
        <v>62</v>
      </c>
      <c r="C67" s="27">
        <v>33179565000137</v>
      </c>
      <c r="D67" s="18" t="s">
        <v>220</v>
      </c>
      <c r="E67" s="19" t="s">
        <v>281</v>
      </c>
      <c r="F67" s="20" t="s">
        <v>282</v>
      </c>
      <c r="G67" s="21">
        <v>45645</v>
      </c>
      <c r="H67" s="22" t="s">
        <v>283</v>
      </c>
      <c r="I67" s="23">
        <v>258.39999999999998</v>
      </c>
      <c r="J67" s="24">
        <v>45646</v>
      </c>
      <c r="K67" s="18" t="s">
        <v>20</v>
      </c>
      <c r="L67" s="23">
        <f>12.4+246</f>
        <v>258.39999999999998</v>
      </c>
      <c r="M67" s="22" t="s">
        <v>280</v>
      </c>
      <c r="N67" s="6"/>
    </row>
    <row r="68" spans="1:14" s="25" customFormat="1" ht="122.25" customHeight="1">
      <c r="A68" s="15" t="s">
        <v>15</v>
      </c>
      <c r="B68" s="16">
        <v>63</v>
      </c>
      <c r="C68" s="27">
        <v>33179565000137</v>
      </c>
      <c r="D68" s="18" t="s">
        <v>220</v>
      </c>
      <c r="E68" s="19" t="s">
        <v>284</v>
      </c>
      <c r="F68" s="20" t="s">
        <v>285</v>
      </c>
      <c r="G68" s="21">
        <v>45645</v>
      </c>
      <c r="H68" s="22" t="s">
        <v>286</v>
      </c>
      <c r="I68" s="23">
        <v>30330.69</v>
      </c>
      <c r="J68" s="24">
        <v>45646</v>
      </c>
      <c r="K68" s="18" t="s">
        <v>20</v>
      </c>
      <c r="L68" s="23">
        <f>1455.87+28874.82</f>
        <v>30330.69</v>
      </c>
      <c r="M68" s="22" t="s">
        <v>287</v>
      </c>
      <c r="N68" s="6"/>
    </row>
    <row r="69" spans="1:14" s="25" customFormat="1" ht="105">
      <c r="A69" s="15" t="s">
        <v>15</v>
      </c>
      <c r="B69" s="16">
        <v>64</v>
      </c>
      <c r="C69" s="27">
        <v>33179565000137</v>
      </c>
      <c r="D69" s="18" t="s">
        <v>220</v>
      </c>
      <c r="E69" s="19" t="s">
        <v>288</v>
      </c>
      <c r="F69" s="20" t="s">
        <v>289</v>
      </c>
      <c r="G69" s="21">
        <v>45645</v>
      </c>
      <c r="H69" s="22" t="s">
        <v>290</v>
      </c>
      <c r="I69" s="23">
        <v>10</v>
      </c>
      <c r="J69" s="24">
        <v>45646</v>
      </c>
      <c r="K69" s="18" t="s">
        <v>20</v>
      </c>
      <c r="L69" s="23">
        <f>0.48+9.52</f>
        <v>10</v>
      </c>
      <c r="M69" s="22" t="s">
        <v>287</v>
      </c>
      <c r="N69" s="6"/>
    </row>
    <row r="70" spans="1:14" s="25" customFormat="1" ht="135">
      <c r="A70" s="15" t="s">
        <v>15</v>
      </c>
      <c r="B70" s="16">
        <v>65</v>
      </c>
      <c r="C70" s="27">
        <v>82845322000104</v>
      </c>
      <c r="D70" s="18" t="s">
        <v>54</v>
      </c>
      <c r="E70" s="19" t="s">
        <v>291</v>
      </c>
      <c r="F70" s="20" t="s">
        <v>292</v>
      </c>
      <c r="G70" s="21">
        <v>45646</v>
      </c>
      <c r="H70" s="22" t="s">
        <v>293</v>
      </c>
      <c r="I70" s="23">
        <v>42141.94</v>
      </c>
      <c r="J70" s="24">
        <v>45652</v>
      </c>
      <c r="K70" s="18" t="s">
        <v>20</v>
      </c>
      <c r="L70" s="23">
        <f>2022.81+40119.13</f>
        <v>42141.939999999995</v>
      </c>
      <c r="M70" s="22" t="s">
        <v>294</v>
      </c>
      <c r="N70" s="6"/>
    </row>
    <row r="71" spans="1:14" s="25" customFormat="1" ht="120">
      <c r="A71" s="15" t="s">
        <v>15</v>
      </c>
      <c r="B71" s="16">
        <v>66</v>
      </c>
      <c r="C71" s="27">
        <v>26722189000110</v>
      </c>
      <c r="D71" s="18" t="s">
        <v>295</v>
      </c>
      <c r="E71" s="19" t="s">
        <v>296</v>
      </c>
      <c r="F71" s="20" t="s">
        <v>297</v>
      </c>
      <c r="G71" s="21">
        <v>45649</v>
      </c>
      <c r="H71" s="22" t="s">
        <v>298</v>
      </c>
      <c r="I71" s="23">
        <v>80810.009999999995</v>
      </c>
      <c r="J71" s="24">
        <v>45652</v>
      </c>
      <c r="K71" s="18" t="s">
        <v>20</v>
      </c>
      <c r="L71" s="23">
        <f>101.48+679.9+1042.97+4.72+28.41+5.92+0.75+3.33+1.34+78941.19</f>
        <v>80810.010000000009</v>
      </c>
      <c r="M71" s="22" t="s">
        <v>299</v>
      </c>
      <c r="N71" s="6"/>
    </row>
    <row r="72" spans="1:14" s="25" customFormat="1" ht="105">
      <c r="A72" s="15" t="s">
        <v>15</v>
      </c>
      <c r="B72" s="16">
        <v>67</v>
      </c>
      <c r="C72" s="27">
        <v>4406195000125</v>
      </c>
      <c r="D72" s="18" t="s">
        <v>150</v>
      </c>
      <c r="E72" s="19" t="s">
        <v>300</v>
      </c>
      <c r="F72" s="20" t="s">
        <v>301</v>
      </c>
      <c r="G72" s="21">
        <v>45649</v>
      </c>
      <c r="H72" s="22" t="s">
        <v>302</v>
      </c>
      <c r="I72" s="23">
        <v>105.72</v>
      </c>
      <c r="J72" s="24">
        <v>45652</v>
      </c>
      <c r="K72" s="18" t="s">
        <v>20</v>
      </c>
      <c r="L72" s="23">
        <f>5.07+100.65</f>
        <v>105.72</v>
      </c>
      <c r="M72" s="22" t="s">
        <v>303</v>
      </c>
      <c r="N72" s="6"/>
    </row>
    <row r="73" spans="1:14" s="25" customFormat="1" ht="105">
      <c r="A73" s="15" t="s">
        <v>15</v>
      </c>
      <c r="B73" s="16">
        <v>68</v>
      </c>
      <c r="C73" s="27">
        <v>4406195000125</v>
      </c>
      <c r="D73" s="18" t="s">
        <v>150</v>
      </c>
      <c r="E73" s="19" t="s">
        <v>304</v>
      </c>
      <c r="F73" s="20" t="s">
        <v>305</v>
      </c>
      <c r="G73" s="21">
        <v>45649</v>
      </c>
      <c r="H73" s="22" t="s">
        <v>306</v>
      </c>
      <c r="I73" s="23">
        <v>105.72</v>
      </c>
      <c r="J73" s="24">
        <v>45652</v>
      </c>
      <c r="K73" s="18" t="s">
        <v>20</v>
      </c>
      <c r="L73" s="23">
        <f>5.07+100.65</f>
        <v>105.72</v>
      </c>
      <c r="M73" s="22" t="s">
        <v>307</v>
      </c>
      <c r="N73" s="6"/>
    </row>
    <row r="74" spans="1:14" s="25" customFormat="1" ht="105">
      <c r="A74" s="15" t="s">
        <v>15</v>
      </c>
      <c r="B74" s="16">
        <v>69</v>
      </c>
      <c r="C74" s="27">
        <v>4406195000125</v>
      </c>
      <c r="D74" s="18" t="s">
        <v>150</v>
      </c>
      <c r="E74" s="19" t="s">
        <v>308</v>
      </c>
      <c r="F74" s="20" t="s">
        <v>309</v>
      </c>
      <c r="G74" s="21">
        <v>45649</v>
      </c>
      <c r="H74" s="22" t="s">
        <v>310</v>
      </c>
      <c r="I74" s="23">
        <v>319.5</v>
      </c>
      <c r="J74" s="24">
        <v>45652</v>
      </c>
      <c r="K74" s="18" t="s">
        <v>20</v>
      </c>
      <c r="L74" s="23">
        <f>15.34+304.16</f>
        <v>319.5</v>
      </c>
      <c r="M74" s="22" t="s">
        <v>303</v>
      </c>
      <c r="N74" s="6"/>
    </row>
    <row r="75" spans="1:14" s="25" customFormat="1" ht="105">
      <c r="A75" s="15" t="s">
        <v>15</v>
      </c>
      <c r="B75" s="16">
        <v>70</v>
      </c>
      <c r="C75" s="27">
        <v>4406195000125</v>
      </c>
      <c r="D75" s="18" t="s">
        <v>150</v>
      </c>
      <c r="E75" s="19" t="s">
        <v>311</v>
      </c>
      <c r="F75" s="20" t="s">
        <v>312</v>
      </c>
      <c r="G75" s="21">
        <v>45649</v>
      </c>
      <c r="H75" s="22" t="s">
        <v>313</v>
      </c>
      <c r="I75" s="23">
        <v>378.86</v>
      </c>
      <c r="J75" s="24">
        <v>45652</v>
      </c>
      <c r="K75" s="18" t="s">
        <v>20</v>
      </c>
      <c r="L75" s="23">
        <f>18.19+360.67</f>
        <v>378.86</v>
      </c>
      <c r="M75" s="22" t="s">
        <v>303</v>
      </c>
      <c r="N75" s="6"/>
    </row>
    <row r="76" spans="1:14" s="25" customFormat="1" ht="105">
      <c r="A76" s="15" t="s">
        <v>15</v>
      </c>
      <c r="B76" s="16">
        <v>71</v>
      </c>
      <c r="C76" s="27">
        <v>4406195000125</v>
      </c>
      <c r="D76" s="18" t="s">
        <v>150</v>
      </c>
      <c r="E76" s="19" t="s">
        <v>314</v>
      </c>
      <c r="F76" s="20" t="s">
        <v>315</v>
      </c>
      <c r="G76" s="21">
        <v>45649</v>
      </c>
      <c r="H76" s="22" t="s">
        <v>316</v>
      </c>
      <c r="I76" s="23">
        <v>200.75</v>
      </c>
      <c r="J76" s="24">
        <v>45652</v>
      </c>
      <c r="K76" s="18" t="s">
        <v>20</v>
      </c>
      <c r="L76" s="23">
        <f>9.64+191.11</f>
        <v>200.75</v>
      </c>
      <c r="M76" s="22" t="s">
        <v>303</v>
      </c>
      <c r="N76" s="6"/>
    </row>
    <row r="77" spans="1:14" s="25" customFormat="1" ht="105">
      <c r="A77" s="15" t="s">
        <v>15</v>
      </c>
      <c r="B77" s="16">
        <v>72</v>
      </c>
      <c r="C77" s="27">
        <v>84544469000181</v>
      </c>
      <c r="D77" s="18" t="s">
        <v>317</v>
      </c>
      <c r="E77" s="19" t="s">
        <v>318</v>
      </c>
      <c r="F77" s="20" t="s">
        <v>319</v>
      </c>
      <c r="G77" s="21">
        <v>45649</v>
      </c>
      <c r="H77" s="22" t="s">
        <v>320</v>
      </c>
      <c r="I77" s="23">
        <v>2196.3200000000002</v>
      </c>
      <c r="J77" s="24">
        <v>45652</v>
      </c>
      <c r="K77" s="18" t="s">
        <v>20</v>
      </c>
      <c r="L77" s="23">
        <f>109.82+2086.5</f>
        <v>2196.3200000000002</v>
      </c>
      <c r="M77" s="22" t="s">
        <v>321</v>
      </c>
      <c r="N77" s="6"/>
    </row>
    <row r="78" spans="1:14" s="25" customFormat="1" ht="96.75" customHeight="1">
      <c r="A78" s="15" t="s">
        <v>15</v>
      </c>
      <c r="B78" s="16">
        <v>73</v>
      </c>
      <c r="C78" s="27">
        <v>11699529000161</v>
      </c>
      <c r="D78" s="18" t="s">
        <v>27</v>
      </c>
      <c r="E78" s="31" t="s">
        <v>322</v>
      </c>
      <c r="F78" s="36" t="s">
        <v>323</v>
      </c>
      <c r="G78" s="21">
        <v>45649</v>
      </c>
      <c r="H78" s="22" t="s">
        <v>324</v>
      </c>
      <c r="I78" s="23">
        <v>17730</v>
      </c>
      <c r="J78" s="24">
        <v>45652</v>
      </c>
      <c r="K78" s="18" t="s">
        <v>20</v>
      </c>
      <c r="L78" s="23">
        <v>17730</v>
      </c>
      <c r="M78" s="22" t="s">
        <v>325</v>
      </c>
      <c r="N78" s="6"/>
    </row>
    <row r="79" spans="1:14" s="25" customFormat="1" ht="92.25" customHeight="1">
      <c r="A79" s="15" t="s">
        <v>15</v>
      </c>
      <c r="B79" s="16">
        <v>74</v>
      </c>
      <c r="C79" s="27">
        <v>11699529000161</v>
      </c>
      <c r="D79" s="18" t="s">
        <v>27</v>
      </c>
      <c r="E79" s="31" t="s">
        <v>326</v>
      </c>
      <c r="F79" s="20" t="s">
        <v>327</v>
      </c>
      <c r="G79" s="21">
        <v>45649</v>
      </c>
      <c r="H79" s="22" t="s">
        <v>328</v>
      </c>
      <c r="I79" s="23">
        <v>2955</v>
      </c>
      <c r="J79" s="24">
        <v>45652</v>
      </c>
      <c r="K79" s="18" t="s">
        <v>20</v>
      </c>
      <c r="L79" s="23">
        <v>2955</v>
      </c>
      <c r="M79" s="22" t="s">
        <v>329</v>
      </c>
      <c r="N79" s="6"/>
    </row>
    <row r="80" spans="1:14" s="25" customFormat="1" ht="150">
      <c r="A80" s="15" t="s">
        <v>15</v>
      </c>
      <c r="B80" s="16">
        <v>75</v>
      </c>
      <c r="C80" s="27">
        <v>27816603000112</v>
      </c>
      <c r="D80" s="18" t="s">
        <v>22</v>
      </c>
      <c r="E80" s="19" t="s">
        <v>330</v>
      </c>
      <c r="F80" s="20" t="s">
        <v>331</v>
      </c>
      <c r="G80" s="21">
        <v>45649</v>
      </c>
      <c r="H80" s="22" t="s">
        <v>332</v>
      </c>
      <c r="I80" s="23">
        <v>10212.92</v>
      </c>
      <c r="J80" s="24">
        <v>45652</v>
      </c>
      <c r="K80" s="18" t="s">
        <v>20</v>
      </c>
      <c r="L80" s="23">
        <f>122.56+204.26+9886.1</f>
        <v>10212.92</v>
      </c>
      <c r="M80" s="22" t="s">
        <v>333</v>
      </c>
      <c r="N80" s="6"/>
    </row>
    <row r="81" spans="1:14" s="25" customFormat="1" ht="134.25" customHeight="1">
      <c r="A81" s="15" t="s">
        <v>15</v>
      </c>
      <c r="B81" s="16">
        <v>76</v>
      </c>
      <c r="C81" s="27">
        <v>27816603000112</v>
      </c>
      <c r="D81" s="18" t="s">
        <v>22</v>
      </c>
      <c r="E81" s="19" t="s">
        <v>334</v>
      </c>
      <c r="F81" s="20" t="s">
        <v>335</v>
      </c>
      <c r="G81" s="21">
        <v>45649</v>
      </c>
      <c r="H81" s="22" t="s">
        <v>336</v>
      </c>
      <c r="I81" s="23">
        <v>10402.469999999999</v>
      </c>
      <c r="J81" s="24">
        <v>45652</v>
      </c>
      <c r="K81" s="18" t="s">
        <v>20</v>
      </c>
      <c r="L81" s="23">
        <f>124.83+208.05+10069.59</f>
        <v>10402.469999999999</v>
      </c>
      <c r="M81" s="22" t="s">
        <v>337</v>
      </c>
      <c r="N81" s="6"/>
    </row>
    <row r="82" spans="1:14" s="25" customFormat="1" ht="134.25" customHeight="1">
      <c r="A82" s="15" t="s">
        <v>15</v>
      </c>
      <c r="B82" s="16">
        <v>77</v>
      </c>
      <c r="C82" s="27">
        <v>8584308000133</v>
      </c>
      <c r="D82" s="18" t="s">
        <v>338</v>
      </c>
      <c r="E82" s="19" t="s">
        <v>339</v>
      </c>
      <c r="F82" s="20" t="s">
        <v>340</v>
      </c>
      <c r="G82" s="21">
        <v>45649</v>
      </c>
      <c r="H82" s="22" t="s">
        <v>341</v>
      </c>
      <c r="I82" s="23">
        <v>1100</v>
      </c>
      <c r="J82" s="24">
        <v>45652</v>
      </c>
      <c r="K82" s="18" t="s">
        <v>20</v>
      </c>
      <c r="L82" s="23">
        <f>55+1045</f>
        <v>1100</v>
      </c>
      <c r="M82" s="22" t="s">
        <v>342</v>
      </c>
      <c r="N82" s="6"/>
    </row>
    <row r="83" spans="1:14" s="25" customFormat="1" ht="120" customHeight="1">
      <c r="A83" s="15" t="s">
        <v>15</v>
      </c>
      <c r="B83" s="16">
        <v>78</v>
      </c>
      <c r="C83" s="27">
        <v>82845322000104</v>
      </c>
      <c r="D83" s="18" t="s">
        <v>54</v>
      </c>
      <c r="E83" s="19" t="s">
        <v>343</v>
      </c>
      <c r="F83" s="20" t="s">
        <v>344</v>
      </c>
      <c r="G83" s="21">
        <v>45649</v>
      </c>
      <c r="H83" s="22" t="s">
        <v>345</v>
      </c>
      <c r="I83" s="23">
        <v>66539.91</v>
      </c>
      <c r="J83" s="24">
        <v>45652</v>
      </c>
      <c r="K83" s="18" t="s">
        <v>20</v>
      </c>
      <c r="L83" s="23">
        <f>3193.92+63345.99</f>
        <v>66539.91</v>
      </c>
      <c r="M83" s="22" t="s">
        <v>346</v>
      </c>
      <c r="N83" s="6"/>
    </row>
    <row r="84" spans="1:14" s="25" customFormat="1" ht="105">
      <c r="A84" s="15" t="s">
        <v>15</v>
      </c>
      <c r="B84" s="16">
        <v>79</v>
      </c>
      <c r="C84" s="27">
        <v>30647055000159</v>
      </c>
      <c r="D84" s="18" t="s">
        <v>347</v>
      </c>
      <c r="E84" s="19" t="s">
        <v>348</v>
      </c>
      <c r="F84" s="20" t="s">
        <v>349</v>
      </c>
      <c r="G84" s="21">
        <v>45649</v>
      </c>
      <c r="H84" s="22" t="s">
        <v>350</v>
      </c>
      <c r="I84" s="23">
        <v>5121.5</v>
      </c>
      <c r="J84" s="24">
        <v>45652</v>
      </c>
      <c r="K84" s="18" t="s">
        <v>20</v>
      </c>
      <c r="L84" s="23">
        <v>5121.5</v>
      </c>
      <c r="M84" s="22" t="s">
        <v>351</v>
      </c>
      <c r="N84" s="6"/>
    </row>
    <row r="85" spans="1:14" s="25" customFormat="1" ht="104.25" customHeight="1">
      <c r="A85" s="15" t="s">
        <v>15</v>
      </c>
      <c r="B85" s="16">
        <v>80</v>
      </c>
      <c r="C85" s="27">
        <v>5491706000117</v>
      </c>
      <c r="D85" s="18" t="s">
        <v>352</v>
      </c>
      <c r="E85" s="31" t="s">
        <v>353</v>
      </c>
      <c r="F85" s="20" t="s">
        <v>354</v>
      </c>
      <c r="G85" s="21">
        <v>45649</v>
      </c>
      <c r="H85" s="22" t="s">
        <v>355</v>
      </c>
      <c r="I85" s="23">
        <v>2481.8200000000002</v>
      </c>
      <c r="J85" s="24">
        <v>45652</v>
      </c>
      <c r="K85" s="18" t="s">
        <v>20</v>
      </c>
      <c r="L85" s="23">
        <f>29.78+124.09+2327.95</f>
        <v>2481.8199999999997</v>
      </c>
      <c r="M85" s="22" t="s">
        <v>356</v>
      </c>
      <c r="N85" s="6"/>
    </row>
    <row r="86" spans="1:14" s="25" customFormat="1" ht="135">
      <c r="A86" s="15" t="s">
        <v>15</v>
      </c>
      <c r="B86" s="16">
        <v>81</v>
      </c>
      <c r="C86" s="27">
        <v>2341467000120</v>
      </c>
      <c r="D86" s="18" t="s">
        <v>233</v>
      </c>
      <c r="E86" s="19" t="s">
        <v>357</v>
      </c>
      <c r="F86" s="20" t="s">
        <v>358</v>
      </c>
      <c r="G86" s="21">
        <v>45652</v>
      </c>
      <c r="H86" s="22" t="s">
        <v>359</v>
      </c>
      <c r="I86" s="23">
        <v>64415.26</v>
      </c>
      <c r="J86" s="24">
        <v>45652</v>
      </c>
      <c r="K86" s="18" t="s">
        <v>20</v>
      </c>
      <c r="L86" s="23">
        <f>772.78+63642.48</f>
        <v>64415.26</v>
      </c>
      <c r="M86" s="22" t="s">
        <v>360</v>
      </c>
      <c r="N86" s="6"/>
    </row>
    <row r="87" spans="1:14" s="25" customFormat="1" ht="135">
      <c r="A87" s="15" t="s">
        <v>15</v>
      </c>
      <c r="B87" s="16">
        <v>82</v>
      </c>
      <c r="C87" s="27">
        <v>604122000197</v>
      </c>
      <c r="D87" s="18" t="s">
        <v>361</v>
      </c>
      <c r="E87" s="19" t="s">
        <v>362</v>
      </c>
      <c r="F87" s="20" t="s">
        <v>363</v>
      </c>
      <c r="G87" s="21">
        <v>45652</v>
      </c>
      <c r="H87" s="22" t="s">
        <v>364</v>
      </c>
      <c r="I87" s="23">
        <v>32265.58</v>
      </c>
      <c r="J87" s="24">
        <v>45652</v>
      </c>
      <c r="K87" s="18" t="s">
        <v>20</v>
      </c>
      <c r="L87" s="23">
        <v>32265.58</v>
      </c>
      <c r="M87" s="22" t="s">
        <v>365</v>
      </c>
      <c r="N87" s="6"/>
    </row>
    <row r="88" spans="1:14" s="25" customFormat="1" ht="15.75">
      <c r="A88" s="37"/>
      <c r="B88" s="38"/>
      <c r="C88" s="39"/>
      <c r="D88" s="40"/>
      <c r="E88" s="41"/>
      <c r="F88" s="42"/>
      <c r="G88" s="43"/>
      <c r="H88" s="44"/>
      <c r="I88" s="45"/>
      <c r="J88" s="46"/>
      <c r="K88" s="40"/>
      <c r="L88" s="45"/>
      <c r="M88" s="44"/>
      <c r="N88" s="6"/>
    </row>
    <row r="89" spans="1:14" ht="15" customHeight="1">
      <c r="A89" s="47" t="s">
        <v>366</v>
      </c>
      <c r="B89" s="47"/>
      <c r="C89" s="47"/>
      <c r="D89" s="5"/>
      <c r="K89" s="48"/>
    </row>
    <row r="90" spans="1:14" ht="15" customHeight="1">
      <c r="A90" s="49" t="str">
        <f>[1]Bens!A23</f>
        <v>Data da última atualização:09/01/2024</v>
      </c>
      <c r="B90" s="50"/>
      <c r="C90" s="5"/>
      <c r="D90" s="1"/>
    </row>
    <row r="91" spans="1:14" ht="15" customHeight="1">
      <c r="A91" s="51" t="s">
        <v>367</v>
      </c>
      <c r="B91" s="51"/>
      <c r="C91" s="51"/>
      <c r="D91" s="51"/>
    </row>
    <row r="92" spans="1:14" ht="15" customHeight="1">
      <c r="A92" s="51" t="s">
        <v>368</v>
      </c>
      <c r="B92" s="51"/>
      <c r="C92" s="51"/>
      <c r="D92" s="51"/>
    </row>
    <row r="93" spans="1:14" ht="15" customHeight="1">
      <c r="A93" s="52" t="s">
        <v>369</v>
      </c>
      <c r="B93" s="52"/>
      <c r="C93" s="52"/>
      <c r="D93" s="1"/>
    </row>
    <row r="94" spans="1:14" ht="15" customHeight="1"/>
    <row r="95" spans="1:14" ht="15" customHeight="1"/>
    <row r="96" spans="1:1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mergeCells count="5">
    <mergeCell ref="A2:M2"/>
    <mergeCell ref="A3:E3"/>
    <mergeCell ref="A5:L5"/>
    <mergeCell ref="A91:D91"/>
    <mergeCell ref="A92:D92"/>
  </mergeCells>
  <conditionalFormatting sqref="C7:C8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EE206B47-2F81-4601-9CC4-123D7F9DB95A}"/>
    <hyperlink ref="F8" r:id="rId2" xr:uid="{770DDED6-C289-475D-BC5C-127144BCC201}"/>
    <hyperlink ref="F9" r:id="rId3" xr:uid="{9A86341C-1B1B-433F-8471-8ADC0B699C34}"/>
    <hyperlink ref="F10" r:id="rId4" xr:uid="{78C72665-1293-4AE4-8591-E6A4707CACE0}"/>
    <hyperlink ref="F11" r:id="rId5" xr:uid="{C66E8884-857D-42EB-8D98-0B1146DFA670}"/>
    <hyperlink ref="F12" r:id="rId6" xr:uid="{3024ED41-D182-4EB3-A5E0-E6AB28F45E91}"/>
    <hyperlink ref="F13" r:id="rId7" xr:uid="{000BF62E-82FF-4980-90F2-D85F4B2049F0}"/>
    <hyperlink ref="F14" r:id="rId8" xr:uid="{9C4886AC-D2E6-471C-8AFB-ED7440DC8245}"/>
    <hyperlink ref="F15" r:id="rId9" xr:uid="{8B1107AF-85BF-4DC2-8819-274708D4B1C5}"/>
    <hyperlink ref="F16" r:id="rId10" xr:uid="{374DCD84-A151-47D2-B2C5-9E5D8F7FCCA1}"/>
    <hyperlink ref="F17" r:id="rId11" xr:uid="{528216E5-299C-4FB3-AFAC-1130D989D510}"/>
    <hyperlink ref="F18" r:id="rId12" xr:uid="{F0BF7147-CCDB-440E-AB33-6126AA6CD517}"/>
    <hyperlink ref="F19" r:id="rId13" xr:uid="{1B1588FD-31C9-4FEF-83D9-4122BE763223}"/>
    <hyperlink ref="F20" r:id="rId14" xr:uid="{81457663-A5F0-480D-B457-BAF8968652B2}"/>
    <hyperlink ref="F21" r:id="rId15" xr:uid="{C64DC8E1-C4B4-4902-9E9A-D93AE35C5BB6}"/>
    <hyperlink ref="F22" r:id="rId16" xr:uid="{AD8193AE-525E-477E-90FA-E17A726C147F}"/>
    <hyperlink ref="F23" r:id="rId17" xr:uid="{07063D98-9AD8-4859-B1B5-3684046AA4F6}"/>
    <hyperlink ref="F24" r:id="rId18" xr:uid="{6FD51E36-C560-437A-8237-FFDE86F49A60}"/>
    <hyperlink ref="F25" r:id="rId19" xr:uid="{FB61EE13-861D-4B09-8879-386ACC7AD609}"/>
    <hyperlink ref="F26" r:id="rId20" xr:uid="{8B615DB4-0FF9-4706-86F9-CA94F876689E}"/>
    <hyperlink ref="F27" r:id="rId21" xr:uid="{3E8A17F7-61DB-47F8-AAA6-7F657A5F062F}"/>
    <hyperlink ref="F28" r:id="rId22" xr:uid="{B911FF12-DCD4-418E-96D7-555B2E66EBE3}"/>
    <hyperlink ref="F29" r:id="rId23" xr:uid="{DBE9D38F-737F-45F6-B8B5-BF1242DF2015}"/>
    <hyperlink ref="F30" r:id="rId24" xr:uid="{47CAD8AF-6E43-4DE3-A293-F2E8B9CEFB8C}"/>
    <hyperlink ref="F31" r:id="rId25" xr:uid="{7744A6C0-22B0-4328-83CA-84787F8C95E0}"/>
    <hyperlink ref="F32" r:id="rId26" xr:uid="{4A61A737-4D44-4A35-BA35-381347A3D914}"/>
    <hyperlink ref="F33" r:id="rId27" xr:uid="{706BA513-420A-4BC0-986B-3FA8BA0A960C}"/>
    <hyperlink ref="F34" r:id="rId28" xr:uid="{FBBAFC77-6D46-4382-BC75-A2CB51D095A3}"/>
    <hyperlink ref="F35" r:id="rId29" xr:uid="{08069EC0-F042-4621-A6DB-05BD7B3CC132}"/>
    <hyperlink ref="F36" r:id="rId30" xr:uid="{0F3E6CF0-A012-41AF-A970-67DF0E9AD8D1}"/>
    <hyperlink ref="F37" r:id="rId31" xr:uid="{EC5C212C-7DA3-43D1-BF7F-4393BD0FCDA5}"/>
    <hyperlink ref="F38" r:id="rId32" xr:uid="{FEEC36CC-D1D2-4B86-82E7-AE9DDC55EFF6}"/>
    <hyperlink ref="F39" r:id="rId33" xr:uid="{D54C3AF4-3568-4D35-9C43-F16DEAEAAE5C}"/>
    <hyperlink ref="F40" r:id="rId34" xr:uid="{15B22D9F-63E6-4608-AFD6-E24D75B32CC4}"/>
    <hyperlink ref="F41" r:id="rId35" xr:uid="{278C6FCE-187A-4E1A-A708-752108267EA9}"/>
    <hyperlink ref="F42" r:id="rId36" xr:uid="{4FC00BBA-27EF-4898-996C-6C1B55A6976A}"/>
    <hyperlink ref="F43" r:id="rId37" xr:uid="{9E1C40EB-79E2-48C1-8B37-4AD348177BAE}"/>
    <hyperlink ref="F44" r:id="rId38" xr:uid="{207278CA-EDD6-481E-985E-3F58B9BB6BD4}"/>
    <hyperlink ref="F45" r:id="rId39" xr:uid="{4B4687FB-CF11-4FBE-BB65-3CF203F640DD}"/>
    <hyperlink ref="F46" r:id="rId40" xr:uid="{9BCB6068-9561-4711-95EB-FC1D40477D0D}"/>
    <hyperlink ref="F47" r:id="rId41" xr:uid="{AE018719-4D16-463B-8407-4F960FAF2235}"/>
    <hyperlink ref="F48" r:id="rId42" xr:uid="{3FBDE097-C2A2-4D53-B2F1-CE781285A99B}"/>
    <hyperlink ref="F49" r:id="rId43" xr:uid="{D5A99FFC-FD6E-4887-99B0-C73397810FE2}"/>
    <hyperlink ref="F50" r:id="rId44" xr:uid="{51CE7492-7326-45A6-BF8E-2409FC3B437C}"/>
    <hyperlink ref="F51" r:id="rId45" xr:uid="{EFF86910-4789-4268-932E-A754D3BEF7D1}"/>
    <hyperlink ref="F52" r:id="rId46" xr:uid="{9728477A-5832-4F98-B3D4-6CB224AD69CE}"/>
    <hyperlink ref="F53" r:id="rId47" xr:uid="{DE794985-78AE-41E7-8164-19156370F368}"/>
    <hyperlink ref="F54" r:id="rId48" xr:uid="{DEFF7457-C766-47A8-9B51-E76DFE63937D}"/>
    <hyperlink ref="F55" r:id="rId49" xr:uid="{A76C9973-CF18-444E-A5FB-D2FFB97702D7}"/>
    <hyperlink ref="F56" r:id="rId50" xr:uid="{92009F17-40B7-4013-8DA0-35F9C09CF306}"/>
    <hyperlink ref="F57" r:id="rId51" xr:uid="{97153D7A-4DE6-41C8-9C82-8D85C57ABE59}"/>
    <hyperlink ref="F58" r:id="rId52" xr:uid="{E465F47E-C5CC-45F2-AF48-BBB9E1DB47CA}"/>
    <hyperlink ref="F59" r:id="rId53" xr:uid="{14E259FC-4D4B-4322-B2A5-22F28A05D7E8}"/>
    <hyperlink ref="F60" r:id="rId54" xr:uid="{3AFC2E9A-634A-466B-B8A5-2D55D4290E0A}"/>
    <hyperlink ref="F61" r:id="rId55" xr:uid="{5155863D-779E-413F-9A48-A75244EABD34}"/>
    <hyperlink ref="F62" r:id="rId56" xr:uid="{26961AAD-AC19-4404-8B84-E2FA462D92BF}"/>
    <hyperlink ref="F63" r:id="rId57" xr:uid="{4DBD957D-C536-4E09-8428-58E6EBC16C48}"/>
    <hyperlink ref="F64" r:id="rId58" xr:uid="{B5E04A39-64C1-49B8-9AB1-A80B42D1EBC0}"/>
    <hyperlink ref="F65" r:id="rId59" xr:uid="{CB059854-0C0B-4E0D-B526-CDBB84FBB1CA}"/>
    <hyperlink ref="F66" r:id="rId60" xr:uid="{158636DC-FB94-4687-ACCF-775A8C8EC8F2}"/>
    <hyperlink ref="F67" r:id="rId61" xr:uid="{023E2962-2AE2-4A4F-957D-1A7C83423C9C}"/>
    <hyperlink ref="F68" r:id="rId62" xr:uid="{FD3DE3A0-2B6B-4168-BE2E-9E2F38742D6B}"/>
    <hyperlink ref="F69" r:id="rId63" xr:uid="{39AA4CC2-E44E-4D59-8591-AE1356BC080D}"/>
    <hyperlink ref="F70" r:id="rId64" xr:uid="{3E9ED68C-B0B1-4DD3-BFDE-EFB52E3788EC}"/>
    <hyperlink ref="F71" r:id="rId65" xr:uid="{76085EDA-4DD9-465B-B1C9-7DF35D9562C7}"/>
    <hyperlink ref="F72" r:id="rId66" xr:uid="{E1BB4A04-B006-4B0C-B5F3-F82443CAC1A6}"/>
    <hyperlink ref="F73" r:id="rId67" xr:uid="{A31674D8-9438-47FE-B829-78BA8E5675A4}"/>
    <hyperlink ref="F74" r:id="rId68" xr:uid="{0FD90A87-6194-4E52-B19B-8078E5F710C6}"/>
    <hyperlink ref="F75" r:id="rId69" xr:uid="{6B3834CA-DC57-40B8-AC6C-A03218E8A8EB}"/>
    <hyperlink ref="F76" r:id="rId70" xr:uid="{7CBB8B8C-08C1-4802-A6F1-BF8D38B18A54}"/>
    <hyperlink ref="F77" r:id="rId71" xr:uid="{4DD1A0D3-3748-417B-BAA7-60EBE8C26E3A}"/>
    <hyperlink ref="F78" r:id="rId72" xr:uid="{9B176096-8BA4-43D1-8FCA-0A2548E30992}"/>
    <hyperlink ref="F79" r:id="rId73" xr:uid="{7D96BAB8-DD54-4110-ACDB-4DC6B905917F}"/>
    <hyperlink ref="F80" r:id="rId74" xr:uid="{50076CCC-BC7C-4336-A348-CFFBAA7B215E}"/>
    <hyperlink ref="F81" r:id="rId75" xr:uid="{E9C1CB73-17DB-4D45-A961-1EAF54002A14}"/>
    <hyperlink ref="F82" r:id="rId76" xr:uid="{4CC106CA-70B8-4970-BFA0-32CD20CB8F60}"/>
    <hyperlink ref="F83" r:id="rId77" xr:uid="{283CB8C3-D547-41FE-ABFD-077CE295C0E0}"/>
    <hyperlink ref="F84" r:id="rId78" xr:uid="{6600EE87-32C4-40C2-B4A4-3C0B2F85BE0F}"/>
    <hyperlink ref="F85" r:id="rId79" xr:uid="{B5DD444B-D778-4010-A18F-637A08EE977A}"/>
    <hyperlink ref="F86" r:id="rId80" xr:uid="{E495A845-96C2-464E-B9EC-5BAC30BD0BB9}"/>
    <hyperlink ref="F87" r:id="rId81" xr:uid="{F68977F1-368A-4545-B119-2DA60E424FAC}"/>
    <hyperlink ref="E7" r:id="rId82" xr:uid="{DAE698C9-C460-4F1B-B63C-114310AC5136}"/>
    <hyperlink ref="E8" r:id="rId83" xr:uid="{EC67250E-6089-429F-9537-98A8AB4E54CA}"/>
    <hyperlink ref="E11" r:id="rId84" xr:uid="{98F18DDC-FC74-482F-8F23-E81725410909}"/>
    <hyperlink ref="E12" r:id="rId85" xr:uid="{AA7B034C-F6BD-4B96-B16C-8D41AC513FDF}"/>
    <hyperlink ref="E13" r:id="rId86" xr:uid="{418EC073-6804-4BEE-B8F3-38D7888DB61C}"/>
    <hyperlink ref="E14" r:id="rId87" xr:uid="{7E3F257D-3CBD-4A19-AF82-6E2B3796297F}"/>
    <hyperlink ref="E15" r:id="rId88" xr:uid="{CDF3F272-CF0B-457C-A83A-399B2CB7CCD2}"/>
    <hyperlink ref="E16" r:id="rId89" xr:uid="{1A24DA7B-BEF9-47AE-B6D0-2D78DB6A180A}"/>
    <hyperlink ref="E17" r:id="rId90" xr:uid="{3FFDBB80-2C8A-423F-9290-1C23A3C60A93}"/>
    <hyperlink ref="E18" r:id="rId91" xr:uid="{DD0EE865-55B7-4C54-8867-9ACF170A744C}"/>
    <hyperlink ref="E20" r:id="rId92" xr:uid="{B8D4017D-8FE2-42EE-BA21-D1CA4BD0A118}"/>
    <hyperlink ref="E21" r:id="rId93" xr:uid="{171F7C5D-824C-44A8-800D-1E7AC26F6FC0}"/>
    <hyperlink ref="E22" r:id="rId94" xr:uid="{52428563-3B3E-438F-9362-29D953FA1AA4}"/>
    <hyperlink ref="E23" r:id="rId95" xr:uid="{4A119674-3390-4755-9170-AA064E15D482}"/>
    <hyperlink ref="E24" r:id="rId96" xr:uid="{7F212A87-9F45-4C00-B39C-E6549BD38383}"/>
    <hyperlink ref="E25" r:id="rId97" xr:uid="{D758CE77-17DF-4F5B-B1B1-52648C1A8BBF}"/>
    <hyperlink ref="E26" r:id="rId98" xr:uid="{FA4570E9-AD73-4D03-970E-D38353A3E2EB}"/>
    <hyperlink ref="E27" r:id="rId99" xr:uid="{60649E6F-9386-4DE2-BB8C-E3C1786B2A3B}"/>
    <hyperlink ref="E28" r:id="rId100" xr:uid="{8F2F467B-B6E7-45E4-A720-613990E0DCE6}"/>
    <hyperlink ref="E29" r:id="rId101" xr:uid="{4C3DCB50-F610-421C-B66E-D1F2548CDACC}"/>
    <hyperlink ref="E31" r:id="rId102" xr:uid="{DDAC930F-0561-4EC8-B21E-8A0187C0D2EA}"/>
    <hyperlink ref="E32" r:id="rId103" xr:uid="{0D01722D-7783-41BA-A3D5-C9097E2BC06B}"/>
    <hyperlink ref="E33" r:id="rId104" xr:uid="{10F64B83-5E1B-43CC-955F-C6A6A052C38E}"/>
    <hyperlink ref="E35" r:id="rId105" xr:uid="{5A7857DA-3E89-4CC6-914E-AE7BCFEFAF1B}"/>
    <hyperlink ref="E36" r:id="rId106" xr:uid="{1A487281-7D73-4B2E-90D1-048EB78A6E08}"/>
    <hyperlink ref="E37" r:id="rId107" xr:uid="{B7372D0F-638D-4107-B88E-5D067FE43201}"/>
    <hyperlink ref="E38" r:id="rId108" xr:uid="{627A7D3E-1E24-4A85-994A-B5E0E53E742F}"/>
    <hyperlink ref="E39" r:id="rId109" xr:uid="{5EB5C3CA-C835-4CDD-9213-4B6795B83F34}"/>
    <hyperlink ref="E40" r:id="rId110" xr:uid="{BAAA4318-DD51-458A-9CF2-6B139C959B70}"/>
    <hyperlink ref="E72" r:id="rId111" xr:uid="{D8EDF223-3689-43C1-ADC6-97259DA68114}"/>
    <hyperlink ref="E73" r:id="rId112" xr:uid="{7D8AD4D9-875C-4A91-919A-4ED49A1FCCCE}"/>
    <hyperlink ref="E74" r:id="rId113" xr:uid="{9FA2CD7E-8F97-4C06-8FE7-405171591102}"/>
    <hyperlink ref="E75" r:id="rId114" xr:uid="{F5A80505-1AFF-46B7-B6AB-597CFF1B7C9D}"/>
    <hyperlink ref="E76" r:id="rId115" xr:uid="{D8EE3FA2-D879-499D-B88B-33C8EA12E731}"/>
    <hyperlink ref="E41" r:id="rId116" xr:uid="{DAC60C9B-37CD-44F5-A2AE-A7ECC813E523}"/>
    <hyperlink ref="E42" r:id="rId117" xr:uid="{925D197D-B949-4413-9B6E-1BA9471390F8}"/>
    <hyperlink ref="E43" r:id="rId118" xr:uid="{90FE1AE8-750F-4C63-AD6E-ECD6BD80A8DB}"/>
    <hyperlink ref="E44" r:id="rId119" xr:uid="{55C99248-ADD8-4FEE-8F7B-E9408E1F1A4F}"/>
    <hyperlink ref="E70" r:id="rId120" display="Liquidação da NE nº 2024NE0002062 - Prestação de serviços sobre a infraestrutura de suporte tecnico, manutenção e outros serviços em tecnologia da informação  (CA N° 019/2021 - MP/PGJ) referente ao período  12/09/2024 a 30/09/2024, conforme NF-e n° 743544 e demais documentos no PI-SEI 2024.025602 ." xr:uid="{CAB0C8F8-656C-469D-BFB6-CB87B6E16372}"/>
    <hyperlink ref="E83" r:id="rId121" xr:uid="{A3B2F6C5-D296-4A30-9C0F-E46E95476C9A}"/>
    <hyperlink ref="E45" r:id="rId122" xr:uid="{7F2C997F-C3C7-4A5E-A865-5F47887C0F78}"/>
    <hyperlink ref="E46" r:id="rId123" xr:uid="{A0917152-8B91-46DC-8A66-D9643C02394E}"/>
    <hyperlink ref="E47" r:id="rId124" xr:uid="{ACF12001-443B-4637-B4B4-007746C027A3}"/>
    <hyperlink ref="E49" r:id="rId125" xr:uid="{61F8B6C4-37DA-48E9-AF97-83CC7F51E6BE}"/>
    <hyperlink ref="E51" r:id="rId126" display="Liquidação da NE nº 2024NE0001002 - Prestação de serviços continuados de limpeza e conservação, higienização, serviços de copa, garçom, lavagem de veículos, jardinagem e manutenção predial e recepção, prestados no mês de NOVEMBRO/2024, conforme NFS-e 7088 e demais documentos no PI-SEI 2024.028429." xr:uid="{77C6CF9C-4FE4-4321-A08B-5406D3C36C5E}"/>
    <hyperlink ref="E52" r:id="rId127" xr:uid="{B72DD775-3AA3-49E6-9092-E3B0F4B9975B}"/>
    <hyperlink ref="E53" r:id="rId128" xr:uid="{CF622E7E-A678-49CF-B771-C11C0DE07671}"/>
    <hyperlink ref="E54" r:id="rId129" xr:uid="{00CB5F09-C2D8-43FE-B2E2-61993062AF43}"/>
    <hyperlink ref="E57" r:id="rId130" xr:uid="{9F37C66E-AD65-4B06-A316-76E5CE096388}"/>
    <hyperlink ref="E59" r:id="rId131" xr:uid="{CF75FF8A-FFB1-4F40-B15F-1F117D337B8B}"/>
    <hyperlink ref="E66" r:id="rId132" xr:uid="{F695ED65-1765-4145-93C9-DEE72FF4444F}"/>
    <hyperlink ref="E67" r:id="rId133" xr:uid="{1DD1512D-E274-4B2D-94CD-A15EBB600A4E}"/>
    <hyperlink ref="E68" r:id="rId134" xr:uid="{BAE084DB-9F94-4554-B4B4-3565F6CD7562}"/>
    <hyperlink ref="E69" r:id="rId135" xr:uid="{ABB86F7E-7032-4716-ABCB-349DA1459E37}"/>
    <hyperlink ref="E55" r:id="rId136" xr:uid="{4B03C147-DA3D-41D7-A183-25C2210A2ED0}"/>
    <hyperlink ref="E56" r:id="rId137" xr:uid="{28FEDE96-3B17-4DFD-B005-5053D1BDC87E}"/>
    <hyperlink ref="E60" r:id="rId138" xr:uid="{51EBD5B0-8C2F-4FB8-B37F-515D027855AC}"/>
    <hyperlink ref="E80" r:id="rId139" display="Liquidação da NE nº 2024NE0002590 - Prestação de serviço ref. ao serviço de  IMPERMEABILIZAÇÃO DA LAJE ACIMA DO PLENÁRIO ANTÔNIO ALEXANDRE PEREIRA TRINDADE (CA 039/2024 - MP/PGJ) da competência de DEZEMBRO/2024 conforme NFS-e n° 260 e documentos no PI-SEI 2024.028199." xr:uid="{9F815793-B651-48BF-BAF0-69A2F9DDD7ED}"/>
    <hyperlink ref="E81" r:id="rId140" xr:uid="{143F063C-694E-4153-A041-74E111784BDC}"/>
    <hyperlink ref="E84" r:id="rId141" xr:uid="{CF62C11E-D90B-43F8-A8C3-F1B29DD42660}"/>
    <hyperlink ref="E86" r:id="rId142" display="Liquidação da NE nº 2024NE0001599 - Fornecimento de energia elétrica às Unidades Descentralizadas em Manaus e Comarcas do interior (C.A. N° 027/2024 - MP/PGJ) referente a NOVEMBRO/2024, conforme Fatura N° 869937.11/2024.01 e demais documentos do PI-SEI 2024.029520." xr:uid="{276CB773-B67F-4460-86AF-9313A1A914B5}"/>
    <hyperlink ref="E58" r:id="rId143" xr:uid="{F3147712-126C-48F2-9A9D-BC9B69AE06CC}"/>
    <hyperlink ref="E61" r:id="rId144" xr:uid="{687A2217-D301-4169-B4AB-F1B004BDB004}"/>
    <hyperlink ref="E62" r:id="rId145" xr:uid="{EED4EDC1-0E1E-4009-B716-49AA1156E04C}"/>
    <hyperlink ref="E63" r:id="rId146" xr:uid="{41282276-90E0-4999-95B9-86EE0BC8349A}"/>
    <hyperlink ref="E64" r:id="rId147" xr:uid="{F69EA98C-2AC7-457B-B948-E41ADCB123D7}"/>
    <hyperlink ref="E65" r:id="rId148" xr:uid="{B0951CB6-B1EA-4448-879B-52C0485F2FA2}"/>
    <hyperlink ref="E71" r:id="rId149" xr:uid="{47CAA442-A33E-4A91-BC98-242839A69C35}"/>
    <hyperlink ref="E77" r:id="rId150" xr:uid="{6BA407CF-B1EF-4784-B500-19A13B0EDE0B}"/>
    <hyperlink ref="E82" r:id="rId151" xr:uid="{6D19AC65-AE29-4FAA-B2D4-60D0CB837A03}"/>
    <hyperlink ref="E87" r:id="rId152" display="Liquidação da NE nº 2024NE0001524 - Ref. prestação de serviço de administração, gerenciamento e fornecimento de vale-alimentação referente ao mês de dezembro (diferença) do CA 015/2020 - MP/PGJ - 5° TA, conforme NFS-e n° 02358076 e documentos no PI-SEI 2024.028179." xr:uid="{D8E54C6F-8C58-4F4C-BE99-2BFC1CD2A97D}"/>
  </hyperlinks>
  <pageMargins left="0.511811024" right="0.511811024" top="0.78740157499999996" bottom="0.78740157499999996" header="0.31496062000000002" footer="0.31496062000000002"/>
  <pageSetup scale="36" orientation="portrait" r:id="rId153"/>
  <drawing r:id="rId15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F3AB910B-05BD-49FF-963A-0CDED0AA910C}"/>
</file>

<file path=customXml/itemProps2.xml><?xml version="1.0" encoding="utf-8"?>
<ds:datastoreItem xmlns:ds="http://schemas.openxmlformats.org/officeDocument/2006/customXml" ds:itemID="{8D13807F-760D-4737-A8B6-4E215F80FD3E}"/>
</file>

<file path=customXml/itemProps3.xml><?xml version="1.0" encoding="utf-8"?>
<ds:datastoreItem xmlns:ds="http://schemas.openxmlformats.org/officeDocument/2006/customXml" ds:itemID="{57681B4E-F278-4B45-9D3A-E2BD64D5D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2025-01-09T15:31:34Z</dcterms:created>
  <dcterms:modified xsi:type="dcterms:W3CDTF">2025-01-09T15:31:54Z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