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8.Agosto\"/>
    </mc:Choice>
  </mc:AlternateContent>
  <bookViews>
    <workbookView xWindow="0" yWindow="0" windowWidth="28800" windowHeight="123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Serviços!$D$1:$D$202</definedName>
    <definedName name="_xlnm.Print_Area" localSheetId="0">Serviços!$A$1:$M$111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7" i="1" l="1"/>
  <c r="L104" i="1"/>
  <c r="L103" i="1"/>
  <c r="L101" i="1"/>
  <c r="L99" i="1"/>
  <c r="L98" i="1"/>
  <c r="L96" i="1"/>
  <c r="L95" i="1"/>
  <c r="L94" i="1"/>
  <c r="L93" i="1"/>
  <c r="L92" i="1"/>
  <c r="L90" i="1"/>
  <c r="L89" i="1"/>
  <c r="L87" i="1"/>
  <c r="L86" i="1"/>
  <c r="L85" i="1"/>
  <c r="L84" i="1"/>
  <c r="L83" i="1"/>
  <c r="L82" i="1"/>
  <c r="L81" i="1"/>
  <c r="L80" i="1"/>
  <c r="L76" i="1"/>
  <c r="L75" i="1"/>
  <c r="L74" i="1"/>
  <c r="L73" i="1"/>
  <c r="L72" i="1"/>
  <c r="L71" i="1"/>
  <c r="L70" i="1"/>
  <c r="L68" i="1"/>
  <c r="L67" i="1"/>
  <c r="L64" i="1"/>
  <c r="L63" i="1"/>
  <c r="L62" i="1"/>
  <c r="L61" i="1"/>
  <c r="L58" i="1"/>
  <c r="L57" i="1"/>
  <c r="L56" i="1"/>
  <c r="L55" i="1"/>
  <c r="L54" i="1"/>
  <c r="L53" i="1"/>
  <c r="L52" i="1"/>
  <c r="L51" i="1"/>
  <c r="L50" i="1"/>
  <c r="L49" i="1"/>
  <c r="L48" i="1"/>
  <c r="L46" i="1"/>
  <c r="L44" i="1"/>
  <c r="L43" i="1"/>
  <c r="L42" i="1"/>
  <c r="L41" i="1"/>
  <c r="L38" i="1"/>
  <c r="L36" i="1"/>
  <c r="L35" i="1"/>
  <c r="L34" i="1"/>
  <c r="L33" i="1"/>
  <c r="L32" i="1"/>
  <c r="L31" i="1"/>
  <c r="L30" i="1"/>
  <c r="L29" i="1"/>
  <c r="L26" i="1"/>
  <c r="L25" i="1"/>
  <c r="L23" i="1"/>
  <c r="L18" i="1"/>
  <c r="L17" i="1"/>
  <c r="L15" i="1"/>
  <c r="L14" i="1"/>
  <c r="L12" i="1"/>
  <c r="L11" i="1"/>
  <c r="L10" i="1"/>
  <c r="A2" i="1"/>
</calcChain>
</file>

<file path=xl/sharedStrings.xml><?xml version="1.0" encoding="utf-8"?>
<sst xmlns="http://schemas.openxmlformats.org/spreadsheetml/2006/main" count="712" uniqueCount="430">
  <si>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</si>
  <si>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</si>
  <si>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</si>
  <si>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</si>
  <si>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</si>
  <si>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</si>
  <si>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</si>
  <si>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</si>
  <si>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</si>
  <si>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</si>
  <si>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</si>
  <si>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</si>
  <si>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</si>
  <si>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</si>
  <si>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</si>
  <si>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</si>
  <si>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>GIBBOR PUBLICIDADE E PUBLICACOES DE EDITAIS LTDA</t>
  </si>
  <si>
    <t xml:space="preserve">Liquidação da NE nº 2023NE0001786 - Prestação de serviços de publicação de atos oficiais e notas de interesse público desta PGJ/MPAM (CA 018/2023-MP/PGJ) conforme NFS-e n° 22828 e documentos no PI-SEI 2024.016197.
</t>
  </si>
  <si>
    <t>22828/2024</t>
  </si>
  <si>
    <t>2267/2024</t>
  </si>
  <si>
    <t>-</t>
  </si>
  <si>
    <t>2024.016197</t>
  </si>
  <si>
    <t xml:space="preserve">Liquidação da NE nº 2024NE0000022 - Prestação de serviços de publicação de atos oficiais e notas de interesse público desta PGJ/MPAM (CA 018/2023-MP/PGJ) conforme NFS-e n° 22828 e documentos no PI-SEI 2024.016197.
</t>
  </si>
  <si>
    <t>2268/2024</t>
  </si>
  <si>
    <t>SAAE SERVICO AUTONOMO DE AGUA E ESGOTOS DE ITACOAT</t>
  </si>
  <si>
    <t xml:space="preserve">Liquidação da NE nº 2024NE0000042 - Serviço de fornecimento de água (CA N° 005/2022-MP/PGJ) referente a JULHO/2024, conforme Fatura n° 23074072024 e demais documentos no PI-SEI 2024.016529.
</t>
  </si>
  <si>
    <t>FATURA nº 23074072024</t>
  </si>
  <si>
    <t>2270/2024</t>
  </si>
  <si>
    <t>2024.016529</t>
  </si>
  <si>
    <t>GARTNER DO BRASIL SERVICOS DE PESQUISAS LTDA</t>
  </si>
  <si>
    <t>Liquidação da NE nº 2024NE0000021 - Prestação de serviços técnicos especializados de pesquisa e aconselhamento (CA N° 034/2021 - MP/PGJ) referente a Parcela 06/12, conforme NFS-e n° 43348 e documentos no PI-SEI 2024.016103.</t>
  </si>
  <si>
    <t>43348/2024</t>
  </si>
  <si>
    <t>2273/2024</t>
  </si>
  <si>
    <t>2024.016103</t>
  </si>
  <si>
    <t>SERVIX INFORMÁTICA LTDA</t>
  </si>
  <si>
    <t>Liquidação da NE nº 2024NE0000053 - Prest. de SERVIÇO DE MONITORAMENTO DA SOLUÇÃO (CA 004/2023 - MP/PGJ|) referente a MAIO/2024 conforme NFS-e n° 54 e demais documentos no PI-SEI 2024.013430.</t>
  </si>
  <si>
    <t>54/2024</t>
  </si>
  <si>
    <t>2287/2024</t>
  </si>
  <si>
    <t>2024.013430</t>
  </si>
  <si>
    <t>Liquidação da NE nº 2024NE0000053 - Prest. de SERVIÇO DE MONITORAMENTO DA SOLUÇÃO (CA 004/2023 - MP/PGJ|) referente a MAIO/2024 conforme NFS-e nº  55 e demais documentos no PI-SEI 2024.013430.</t>
  </si>
  <si>
    <t>55/2024</t>
  </si>
  <si>
    <t>2289/2024</t>
  </si>
  <si>
    <t>PRIME CONSULTORIA E ASSESSORIA EMPRESARIAL LTDA</t>
  </si>
  <si>
    <t>Liquidação da NE nº 2023NE0000414 - Serviço de gerenciamento na prestação de serviços (CA N° 007/2023-MP/PGJ) referente ao período de 01/06/2024 a 30/06/2024 conforme NSF-e n° 2323568 e documentos no PI-SEI 2024.015710.</t>
  </si>
  <si>
    <t>2323568/2024</t>
  </si>
  <si>
    <t>2290/2024</t>
  </si>
  <si>
    <t>2024.015710</t>
  </si>
  <si>
    <t>EYES NWHERE SISTEMAS INTELIGENTES DE IMAGEM LTDA</t>
  </si>
  <si>
    <t>Liquidação da NE nº 2024NE0000336 - Serviço de telecomunicação (CA N° 033/2021-MP/PGJ) referente a JUNHO/2024 conforme NSF-e n° 2397 e documentos no PI-SEI 2024.015579.</t>
  </si>
  <si>
    <t>2397/2024</t>
  </si>
  <si>
    <t>2302/2024</t>
  </si>
  <si>
    <t>2024.015579</t>
  </si>
  <si>
    <t>BRASOFTWARE INFORMATICA LTDA</t>
  </si>
  <si>
    <t xml:space="preserve">Liquidação da NE nº 2024NE0001483 - Aquisição de licença de uso, software OFFICE 365, conforme NF-e n° 635252 e demais documentos no PI-SEI 2024.016015.
</t>
  </si>
  <si>
    <t>635252/2024</t>
  </si>
  <si>
    <t>2303/2024</t>
  </si>
  <si>
    <t>2024.016015</t>
  </si>
  <si>
    <t xml:space="preserve">Liquidação da NE nº 2024NE0000022 - Prestação de serviços de propaganda e publicidade (CA N° 018/2023-MP/PGJ) referente a ABRIL/2024 conforme NFS-e n° 22171 e documentos no PI-SEI 2024.010981.
</t>
  </si>
  <si>
    <t>22171/2024</t>
  </si>
  <si>
    <t>2312/2024</t>
  </si>
  <si>
    <t>2024.010981</t>
  </si>
  <si>
    <t xml:space="preserve">Liquidação da NE nº 2024NE0000053 - Pestação de Serviço de Monitoramento da Solução (CA N° 004/2023 - MP/PGJ) referente a JUNHO/2024 descritos na NF-e nº 56 e demais documentos no PI-SEI 2024.016086.
</t>
  </si>
  <si>
    <t>56/2024</t>
  </si>
  <si>
    <t>2327/2024</t>
  </si>
  <si>
    <t>2024.016086</t>
  </si>
  <si>
    <t xml:space="preserve">Liquidação da NE nº 2024NE0000053 - Pestação de Serviço de Monitoramento da Solução (CA N° 004/2023 - MP/PGJ) referente a JUNHO/2024 descritos na NF-e nº 57 e demais documentos no PI-SEI 2024.016086.
</t>
  </si>
  <si>
    <t>57/2024</t>
  </si>
  <si>
    <t>2328/2024</t>
  </si>
  <si>
    <t xml:space="preserve">Liquidação da NE nº 2024NE0000022 - Prestação de serviços de propaganda e publicidade (CA N° 018/2023-MP/PGJ) referente a MAIO/2024, descritos na NFS-e nº 22449 e documentos no PI-SEI 2024.013600.
</t>
  </si>
  <si>
    <t>22449/2024</t>
  </si>
  <si>
    <t>2333/2024</t>
  </si>
  <si>
    <t>2024.013600</t>
  </si>
  <si>
    <t>QUALY NUTRI SERVICOS DE ALIMENTACAO LTDA</t>
  </si>
  <si>
    <t>Liquidação da NE nº 2024NE0001230 - Prestação de serviço referente a aquisição de serviços de Buffet, conforme NF-e n° 684 e demais documentos no PI-SEI 2024.014384.</t>
  </si>
  <si>
    <t>684/2024</t>
  </si>
  <si>
    <t>2334/2024</t>
  </si>
  <si>
    <t>2024.014384</t>
  </si>
  <si>
    <t>AGOSTO</t>
  </si>
  <si>
    <t>Liquidação da NE n. 2023NE0002301 - Aquisição de buffet para evento, conforme NF-e n° 586 e demais documentos no PI-SEI 2024.016642.</t>
  </si>
  <si>
    <t>586/2024</t>
  </si>
  <si>
    <t>2348/2024</t>
  </si>
  <si>
    <t>2024.016642</t>
  </si>
  <si>
    <t xml:space="preserve">Liquidação da NE n. 2023NE0002486 - Prestação de serviço de buffet, para o evento “Dia Internacional de Violência Contra as Mulheres e Comemoração ao 1º Ano da Ouvidoria da Mulher do Ministério Público do Estado do Amazonas conforme NF-e n° 604 e demais documentos no PI-SEI 2024.016646.
</t>
  </si>
  <si>
    <t>604/2024</t>
  </si>
  <si>
    <t>2349/2024</t>
  </si>
  <si>
    <t>2024.016646</t>
  </si>
  <si>
    <t xml:space="preserve">BMJ COMERCIAL E SERVICOS LTDA                     </t>
  </si>
  <si>
    <t xml:space="preserve">Liquidação da NE nº 2024NE0000006 - Manutenção preventiva e corretiva de grupo gerador (CA N° 021/2023 MP/PGJ) referente a JUNHO/2024 conforme NFS-e nº 475 e documentos no PI-SEI 2024.015918.
</t>
  </si>
  <si>
    <t>475/2024</t>
  </si>
  <si>
    <t>2350/2024</t>
  </si>
  <si>
    <t>2024.015918</t>
  </si>
  <si>
    <t xml:space="preserve">Liquidação da NE n. 2023NE0002290 - Aquisição de buffet para evento, conforme NF-e n° 593 e demais documentos no PI-SEI 2024.016640.
</t>
  </si>
  <si>
    <t>593/2024</t>
  </si>
  <si>
    <t>2351/2024</t>
  </si>
  <si>
    <t>2024.016640</t>
  </si>
  <si>
    <t>FIOS TECNOLOGIA DA INFORMAÇÃO EIRELI</t>
  </si>
  <si>
    <t xml:space="preserve">Liquidação da NE nº 2024NE0000517 - Prestação de serviços de telecomunicações (CA 008/2024 - MP/PGJ) referente a JUNHO/2024 conforme NFS-e n° 1674 e 1675 e documentos no PI-SEI 2024.015234.
</t>
  </si>
  <si>
    <t>1674/2024</t>
  </si>
  <si>
    <t>2352/2024</t>
  </si>
  <si>
    <t>2024.015234</t>
  </si>
  <si>
    <t xml:space="preserve">Liquidação da NE nº 2024NE0000517 - Prestação de serviços de telecomunicações (CA 008/2024 - MP/PGJ) referente a JUNHO/2024 conforme NFS-e n° 1675 e documentos no PI-SEI 2024.015234.
</t>
  </si>
  <si>
    <t>1675/2024</t>
  </si>
  <si>
    <t>2353/2024</t>
  </si>
  <si>
    <t>FUNDO DE MODERNIZACAO E REAPARELHAMENTO DO PODER JUDICIARIO ESTADUAL - FUNJEAM</t>
  </si>
  <si>
    <t>Liquidação da NE n. 2024NE0000092 - Cessão Onerosa de Uso de Bem Imóvel (C.O. N° 001/2021 - TJ) referente a JULHO/2024, conforme documentos presentes no PI-SEI 2024.015749.</t>
  </si>
  <si>
    <t>MEMORANDO 135/2024</t>
  </si>
  <si>
    <t>2361/2024</t>
  </si>
  <si>
    <t>2024.015749</t>
  </si>
  <si>
    <t>ECOSEGM E CONSULTORIA AMBIENTAL LTDA ME</t>
  </si>
  <si>
    <t xml:space="preserve">Liquidação da NE nº 2023NE0000712 - Prestação de serviços de análises laboratoriais da qualidade dos efluentes da Estação de Tratamento de Esgotos – ETE (CA 003/2020 - MP/PGJ) referente a 1ª medição conf NFS-e n° 4432 e doc no PI-SEI 2024.016670.
</t>
  </si>
  <si>
    <t>4432/2024</t>
  </si>
  <si>
    <t>2364/2024</t>
  </si>
  <si>
    <t>2024.016670</t>
  </si>
  <si>
    <t>EDITORA REVISTA DOS TRIBUNAIS LTDA</t>
  </si>
  <si>
    <t xml:space="preserve">Liquidação da NE nº 2024NE0000017 - Prestação de serviço de assinatura para acesso aos produtos online BIBLIOTECA DIGITAL PROVIEW e RT Online clássico (CA N° 026/2022-MP/PGJ) conforme NF nº 602873 e demais documentos no PI-SEI 2024.016496.
</t>
  </si>
  <si>
    <t>602873/2024</t>
  </si>
  <si>
    <t>2365/2024</t>
  </si>
  <si>
    <t>2024.016496</t>
  </si>
  <si>
    <t xml:space="preserve">Liquidação da NE nº 2024NE0000017 - Prestação de serviço de assinatura para acesso aos produtos online BIBLIOTECA DIGITAL PROVIEW e RT Online clássico (CA N° 026/2022-MP/PGJ) conforme NF nº 602906 e demais documentos no PI-SEI 2024.016496.
</t>
  </si>
  <si>
    <t>602906/2024</t>
  </si>
  <si>
    <t>2366/2024</t>
  </si>
  <si>
    <t xml:space="preserve">Liquidação da NE nº 2024NE0000017  -Prestação de serviço de assinatura para acesso aos produtos online BIBLIOTECA DIGITAL PROVIEW e RT Online clássico (CA N° 026/2022-MP/PGJ) conforme NF nº 603670 e demais documentos no PI-SEI 2024.016496.
</t>
  </si>
  <si>
    <t>603670/2024</t>
  </si>
  <si>
    <t>2367/2024</t>
  </si>
  <si>
    <t xml:space="preserve">Liquidação da NE nº 2024NE0000017 - Prestação de serviço de assinatura para acesso aos produtos online BIBLIOTECA DIGITAL PROVIEW e RT Online clássico (CA N° 026/2022-MP/PGJ) conforme NF nº 603705 e demais documentos no PI-SEI 2024.016496.
</t>
  </si>
  <si>
    <t>603705/2024</t>
  </si>
  <si>
    <t>2368/2024</t>
  </si>
  <si>
    <t>FERNANDES CONSTRUÇOES EIRELI</t>
  </si>
  <si>
    <t xml:space="preserve">Liquidação da NE nº 2024NE0000751 - Serviço de troca das telhas e readequação da cobertura, troca do forro e divisórias do 3º andar prédio anexo Aleixo, 2ª medição,  conforme NF-e n° 233 (CA 10/2024 - MP/PGJ) e demais doc no PI-SEI 2024.015559.
</t>
  </si>
  <si>
    <t>233/2024</t>
  </si>
  <si>
    <t>2369/2024</t>
  </si>
  <si>
    <t>2024.015559</t>
  </si>
  <si>
    <t xml:space="preserve">Liquidação da NE nº 2023NE0000082 - Referente a serviços laboratoriais da ETE à PGJ/AM, relativo a 1ª medição, conforme contrato nº 003/2020/PGJ, NFS nº 4432/2024 e SEI 2024.016670.
</t>
  </si>
  <si>
    <t>2370/2024</t>
  </si>
  <si>
    <t xml:space="preserve"> F ALVES DOS SANTOS JUNIOR</t>
  </si>
  <si>
    <t>Liquidação da NE nº 2024NE0001538 - Serviço de instalação de condicionador de ar para suprir as necessidades da ARPC/MP, conforme NFSe nº 385 e demais documentos no SEI nº 2024.016574.</t>
  </si>
  <si>
    <t>385/2024</t>
  </si>
  <si>
    <t>2398/2024</t>
  </si>
  <si>
    <t>2024.016574</t>
  </si>
  <si>
    <t>F ALVES DOS SANTOS JUNIOR</t>
  </si>
  <si>
    <t xml:space="preserve">Liquidação da NE nº 2024NE0000091 - Referente à entrega de 1.260 garrafões de água, do CA nº 22/2023 e PE nº 4.022/2023-CPL/MP/PGJ e SEI nº 2024.017199.
</t>
  </si>
  <si>
    <t>1069/2024</t>
  </si>
  <si>
    <t>2400/2024</t>
  </si>
  <si>
    <t>2024.017199</t>
  </si>
  <si>
    <t>Liquidação da NE n. 2024NE0001683 - Serviço de buffet para fornecimento de 150 unidades de coffee break, para atender a demanda do evento "Comemoração do 34º do ECA", realizado no dia 30 de julho de 2024, na sede do Ministério Público do Estado do Amazonas, conforme ARP 13/2023, CPL 1096062  2023  002880, e demais documentos do SEI nº 2024.017560.</t>
  </si>
  <si>
    <t>688/2024</t>
  </si>
  <si>
    <t>2403/2024</t>
  </si>
  <si>
    <t>2024.017560</t>
  </si>
  <si>
    <t>AMAZONAS ENERGIA S/A</t>
  </si>
  <si>
    <t xml:space="preserve">Liquidação da NE nº 2024NE0000008 - Prestação de serviço de energia elétrica à Unidade Consumidora nº 623550-2, Unidade Descentralizada localizada na Rua Belo Horizonte, 814, MPAM - Anexo, CA n] 010/2021 - MP/PGJ e SEI nº 2024.015727.
</t>
  </si>
  <si>
    <t>FATURA Nº 88949106</t>
  </si>
  <si>
    <t>2405/2024</t>
  </si>
  <si>
    <t>2024.015727</t>
  </si>
  <si>
    <t>Liquidação da NE n. 2024NE0001158 - Aquisição de serviços de buffet, para atender a demanda do evento "Workshop eleições 2024", realizado entre 27 e 29 de maio de 2024, na sede do Ministério Público do Estado do Amazonas, conforme ARP 13/2023.CPL.1096062, decorrente do PE nº 4.026/2023-CPL/MP/PGJ-SRP e demais documentos do SEI nº 2024.012555.</t>
  </si>
  <si>
    <t>677/2024</t>
  </si>
  <si>
    <t>2406/2024</t>
  </si>
  <si>
    <t>2024.012555</t>
  </si>
  <si>
    <t>Liquidação da NE n. 2024NE0000801 - Aquisição de serviço de buffet para evento, conforme NF-E n° 663 e demais documentos no PI-SEI 2024.017809.</t>
  </si>
  <si>
    <t>663/2024</t>
  </si>
  <si>
    <t>2462/2024</t>
  </si>
  <si>
    <t>2024.017809</t>
  </si>
  <si>
    <t xml:space="preserve">Liquidação da NE nº 2024NE0001232 - Serviço de reforço estrutural na laje do terceiro andar, bem como readequar os banheiros daquele andar,  conforme NF-e n° 234 (CA 18/2024 - MP/PGJ) e demais documentos no PI-SEI 2024.015559.
</t>
  </si>
  <si>
    <t>234/2024</t>
  </si>
  <si>
    <t>2526/2024</t>
  </si>
  <si>
    <t>SENCINET BRASIL SERVICOS DE TELECOMUNICACOES LTDA</t>
  </si>
  <si>
    <t xml:space="preserve">Liquidação da NE nº 2024NE0000052 - Prestação de Serviço de Comunicação de Dados e Circuito Dedicado de Comunicação de Dados (CA 013/2021-MP/PGJ) conforme NF-e n° 8804 e demais documentos no PI-SEI 2024.014229.
</t>
  </si>
  <si>
    <t>8804/2024</t>
  </si>
  <si>
    <t>2529/2024</t>
  </si>
  <si>
    <t>2024.014229</t>
  </si>
  <si>
    <t xml:space="preserve">Liquidação da NE nº 2024NE0000052 - Prestação de Serviço de Comunicação de Dados e Circuito Dedicado de Comunicação de Dados (CA 013/2021-MP/PGJ) referente a Março/2024 conforme NFS-e n° 13146 e demais documentos no PI_SEI 2024.014229.
</t>
  </si>
  <si>
    <t>13146/2024</t>
  </si>
  <si>
    <t>2532/2024</t>
  </si>
  <si>
    <t>2024014229</t>
  </si>
  <si>
    <t>MÓDULO ENGENHARIA CONSULTORIA E GERENCIA PREDIAL LTDA</t>
  </si>
  <si>
    <t xml:space="preserve">Liquidação da NE nº 2024NE0000901 - Prestação de serviços de manutenção preventiva e corretiva de elevadores (CA 015/2023 - MP/PGJ) referente a JULHO/2024, conforme NFS-e n° 26116 e documentos no PI-SEI 2024.018481.
</t>
  </si>
  <si>
    <t>26116/2024</t>
  </si>
  <si>
    <t>2536/2024</t>
  </si>
  <si>
    <t>2024.018481</t>
  </si>
  <si>
    <t>TRIVALE INSTITUICAO DE PAGAMENTO LTDA</t>
  </si>
  <si>
    <t xml:space="preserve">Liquidação da NE nº 2024NE0000068 - Prestação de serviço de administração, gerenciamento e fornecimento de vale-alimentação (CA 015/2020-MP/PGJ) ref. a Julho/2024 conf. NF-e 2293392 e documentos no PI-SEI 2024.016333.
</t>
  </si>
  <si>
    <t>2293392/2024</t>
  </si>
  <si>
    <t>2537/2024</t>
  </si>
  <si>
    <t>2024.016333</t>
  </si>
  <si>
    <t>FAST AUTOMOTIVE E TURISMO LTDA</t>
  </si>
  <si>
    <t xml:space="preserve">Liquidação da NE nº 2024NE0000781 - Prestação de serviço de locação de veículo executivo (CA n° 036/2023-MP/PGJ) conforme NFS-e n° 797 e documenots no PI-SEI 2024.017849.
</t>
  </si>
  <si>
    <t>797/2024</t>
  </si>
  <si>
    <t>2544/2024</t>
  </si>
  <si>
    <t>2024.017849</t>
  </si>
  <si>
    <t>A S PINTO</t>
  </si>
  <si>
    <t xml:space="preserve">Liquidação da NE nº 2024NE0001290 - Serviço de operação de equipamentos de som e vídeo com gravação e transmissão (CA n° 017/2024-MP/PGJ) conforme NFS-e n° 160 e documentos no PI-SEI 2024.018002.
</t>
  </si>
  <si>
    <t>160/2024</t>
  </si>
  <si>
    <t>2546/2024</t>
  </si>
  <si>
    <t>2024.018002</t>
  </si>
  <si>
    <t>PRODAM PROCESSAMENTO DE DADOS AMAZONAS AS</t>
  </si>
  <si>
    <t xml:space="preserve">Liquidação da NE nº 2024NE0000274 - Prestação de serviços ref. à execução do Sistema de Recursos Humanos e Folha (CA 003/2019-MP-PGJ) ref. a Junho/2024 conforme NFS-e 46800 e documentos no PI-SEI 2024.015797.
</t>
  </si>
  <si>
    <t>46800/2024</t>
  </si>
  <si>
    <t>2547/2024</t>
  </si>
  <si>
    <t>2024.015797</t>
  </si>
  <si>
    <t>ALFAMA COM E SERVIÇOS LTDA</t>
  </si>
  <si>
    <t xml:space="preserve">Liquidação da NE nº 2024NE0000001 - Prestação de serviços de desinsetização da PGJ/AM (CA 024/2023-MP/PGJ) ref a julho/2024, conf. NFS-e n° 3757 e documentos no PI-SEI 2024.018143. 
</t>
  </si>
  <si>
    <t>3757/2024</t>
  </si>
  <si>
    <t>2548/2024</t>
  </si>
  <si>
    <t>2024.018143</t>
  </si>
  <si>
    <t xml:space="preserve">Liquidação da NE nº 2024NE0001301 - Prestação de serviços ref à execução do Sistema AJURI (CA 012/2021-MP-PGJ) ref. a Julho/2024 conf. NFS-e n° 47503 e documentos no PI-SEI 2024.018062.
</t>
  </si>
  <si>
    <t>47503/2024</t>
  </si>
  <si>
    <t>2549/2024</t>
  </si>
  <si>
    <t>2024.018062</t>
  </si>
  <si>
    <t xml:space="preserve">Liquidação da NE nº 2024NE0000274 - Prestação de serviços ref. à execução do sistema PRODAM-RH (CA 003/2019-MP/PGJ 6° T.A.) ref. a Julho/2024 conf. NFS-e n° 47501 e documentos no PI-SEI 2024.018056.
</t>
  </si>
  <si>
    <t>47501/2024</t>
  </si>
  <si>
    <t>2550/2024</t>
  </si>
  <si>
    <t>2024.018056</t>
  </si>
  <si>
    <t>JF TECNOLOGIA LTDA</t>
  </si>
  <si>
    <t xml:space="preserve">Liquidação da NE nº 2024NE0001002 - Ref. a serviços continuados de limpeza e conservação, em julho/2024, conforme NFS-e 6603 (7º T.A. do C.A. 010/2020-MP/PGJ) e SEI 2024.017994.
</t>
  </si>
  <si>
    <t>6603/2024</t>
  </si>
  <si>
    <t>2551/2024</t>
  </si>
  <si>
    <t>2024.017994</t>
  </si>
  <si>
    <t>G REFRIGERAÇAO COM E SERV DE REFRIGERAÇAO LTDA  ME</t>
  </si>
  <si>
    <t xml:space="preserve">Liquidação da NE nº 2024NE0000019 - Ref. a serviço de manutenção preventiva e corretiva realizada nos sistemas de refrigeração desta PGJ/AM, Julho/2024, conf. NF-e n° 3142, 1º T.A do C.A. 025/2022 MP/PGJ e demais documentos no PI-SEI 2024.017794.
</t>
  </si>
  <si>
    <t>3142/2024</t>
  </si>
  <si>
    <t>2552/2024</t>
  </si>
  <si>
    <t>2024.017794</t>
  </si>
  <si>
    <t>COSAMA COMPANHIA DE SANEAMENTO DO AMAZONAS</t>
  </si>
  <si>
    <t xml:space="preserve">Liquidação da NE nº 2024NE0000014 - Prestação do serviço de água e esgoto sanitário aos prédios das Promotorias de Justiça de Juruá, referente a JULHO/2024, conforme faturas abaixo e no PI-SEI 2024.017954.
</t>
  </si>
  <si>
    <t>FATURA 10918072024-4</t>
  </si>
  <si>
    <t>2563/2024</t>
  </si>
  <si>
    <t>2024.017954</t>
  </si>
  <si>
    <t xml:space="preserve">Liquidação da NE nº 2024NE0000014 - Prestação do serviço de água e esgoto sanitário aos prédios das Promotorias de Justiça de Autazes, referente a JULHO/2024, conforme faturas abaixo e no PI-SEI 2024.017954.
</t>
  </si>
  <si>
    <t>FATURA 22098072024-1</t>
  </si>
  <si>
    <t>2564/2024</t>
  </si>
  <si>
    <t xml:space="preserve">Liquidação da NE nº 2024NE0000014 - Prestação do serviço de água e esgoto sanitário aos prédios das Promotorias de Justiça de Carauari, referente a JULHO/2024, conforme faturas abaixo e no PI-SEI 2024.017954.
</t>
  </si>
  <si>
    <t>FATURA 17246072024-3</t>
  </si>
  <si>
    <t>2565/2024</t>
  </si>
  <si>
    <t xml:space="preserve">Liquidação da NE nº 2024NE0000014 - Prestação do serviço de água e esgoto sanitário aos prédios das Promotorias de Justiça de Codajás, referente a JULHO/2024, conforme faturas abaixo e no PI-SEI 2024.017954.
</t>
  </si>
  <si>
    <t xml:space="preserve">FATURA 28487072024-0
</t>
  </si>
  <si>
    <t>2566/2024</t>
  </si>
  <si>
    <t xml:space="preserve">Liquidação da NE nº 2024NE0000014 - Prestação do serviço de água e esgoto sanitário aos prédios das Promotorias de Justiça de Tabatinga, referente a JULHO/2024, conforme faturas abaixo e no PI-SEI 2024.017954.
</t>
  </si>
  <si>
    <t>FATURA 04943072024-0</t>
  </si>
  <si>
    <t>2567/2024</t>
  </si>
  <si>
    <t xml:space="preserve"> QUALY NUTRI SERVICOS DE ALIMENTACAO LTDA</t>
  </si>
  <si>
    <t>Liquidação da NE nº 2024NE0001686 - Prestação de serviço referente a aquisição de serviços de Buffet, conforme NF-e n° 689 e demais documentos no PI-SEI 2024.017800.</t>
  </si>
  <si>
    <t>689/2024</t>
  </si>
  <si>
    <t>2569/2024</t>
  </si>
  <si>
    <t>2024.017800</t>
  </si>
  <si>
    <t>LINK CARD ADMINISTRADORA DE BENEFICIOS EIRELI EPP</t>
  </si>
  <si>
    <t>Liquidação da NE nº 2024NE0000069 - Prestação de serviços de abastecimento de veículos (CA N° 001/2024-MP/PGJ) referente ao Período 01/07/2024 A 31/07/2024, conforme NFS-e n°1224646 e documentos no PI-SEI 2024.018142.</t>
  </si>
  <si>
    <t>1224646/2024</t>
  </si>
  <si>
    <t>2579/2024</t>
  </si>
  <si>
    <t>2024.018142</t>
  </si>
  <si>
    <t xml:space="preserve"> MOVLEADS AGENCIA DE MARKETING DIGITAL LTDA.</t>
  </si>
  <si>
    <t xml:space="preserve">Liquidação da NE nº 2024NE0000030 - Prestação de serviço de despesas de design gráfico, editoração de publicações e outros materiais (CA N° 030/2022 - MP/PGJ ) ref ao período 02/07/2024 à 01/08/2024, conf NFS-e n° 527 e doc no PI-SEI 2024.017872.
</t>
  </si>
  <si>
    <t>527/2024</t>
  </si>
  <si>
    <t>2580/2024</t>
  </si>
  <si>
    <t>2024.017872</t>
  </si>
  <si>
    <t xml:space="preserve"> AMAZONAS ENERGIA S/A</t>
  </si>
  <si>
    <t xml:space="preserve">Liquidação da NE nº 2024NE0000005 - Fornecimento de energia elétrica às Unidades Descentralizadas em Manaus e Interior (C.A. N° 005/2021 - MP/PGJ) referente a JUNHO/2024, conforme Fatura N° 869937062024 e demais documentos do PI-SEI 2024.015727.
</t>
  </si>
  <si>
    <t>FATURA 869937.06/2024</t>
  </si>
  <si>
    <t>2584/2024</t>
  </si>
  <si>
    <t xml:space="preserve">Liquidação da NE nº 2024NE0000067 - Fornecimento de energia elétrica dos Prédios Sede e Anexo Administrativo, (C.A. N°002/2019-MP/PGJ) referente a JULHO/2024, conforme Fatura N° 869937.07/2024.00 e demais documentos do PI-SEI 2024.018199.
</t>
  </si>
  <si>
    <t>FATURA 869937.07/2024</t>
  </si>
  <si>
    <t>2585/2024</t>
  </si>
  <si>
    <t>2024.018199</t>
  </si>
  <si>
    <t>PIRONTI ADVOGADOS E CONSULTORES ASSOCIADOS</t>
  </si>
  <si>
    <t xml:space="preserve">Liquidação da NE nº 2024NE0000367 - Prestação de serviços advocatícios para implantação do sistema de integridade (CA 007/2024 – MP/PGJ) referente a 5ª parcela, conforme NFS-e n° 5812 e documentos no PI-SEI 2024.018219.
</t>
  </si>
  <si>
    <t>5812/2024</t>
  </si>
  <si>
    <t>2586/2024</t>
  </si>
  <si>
    <t>2024.018219</t>
  </si>
  <si>
    <t xml:space="preserve">Liquidação da NE nº 2023NE0000414 - Ref. serviço de gerenciamento na prestação de serviços de fornecimento de peças (CA n° 007/2023-MP/PGJ) ref. ao período de 01/07/2024 a 31/07/2024 conf. NFS-e n° 2385532 e documentos no PI-SEI 2024.018251.
</t>
  </si>
  <si>
    <t>2385532/2024</t>
  </si>
  <si>
    <t>2592/2024</t>
  </si>
  <si>
    <t>2024.018251</t>
  </si>
  <si>
    <t>EMPRESA BRASILEIRA DE CORREIOS E TELEGRAFOS EBCT</t>
  </si>
  <si>
    <t xml:space="preserve">Liquidação da NE nº 2024NE0000139 - Prestação de serviços postais (CA N° 035/2021/MP/PGJ) referente a JULHO/2024 conforme Fatura n° 74315 e documentos no PI-SEI 2024.018736.
</t>
  </si>
  <si>
    <t>FATURA 74315/2024</t>
  </si>
  <si>
    <t>2608/2024</t>
  </si>
  <si>
    <t>2024.018736</t>
  </si>
  <si>
    <t xml:space="preserve">Liquidação da NE nº 2024NE0000517 - Serviço referente à ASSINATURA TRONCO DIGITAL E1, ASSINATURA TRONCO SIP e ASSINATURA DDG 0800(CA N° 08/2024 MP/PGJ) referente a JULHO/2024 conforme NFS-e nº 1749 e documentos no PI-SEI 2024.017933.
</t>
  </si>
  <si>
    <t>1749/2024</t>
  </si>
  <si>
    <t>2629/2024</t>
  </si>
  <si>
    <t>2024.017933</t>
  </si>
  <si>
    <t xml:space="preserve">Liquidação da NE nº 2024NE0000517 - Serviço ref à ASSINATURA DE NUMERAÇÃO  - E1 - (92) 3655-0500 a 0999 (92) 3878-4501 a 4649 - 5000 a 5049 - 5100 a 5299 - 5350 a 5449 (CA 008/2024 - MP/PGJ) ref a JULHO/2024 conf NFS-e nº 1750 e doc no SEI 2024017933.
</t>
  </si>
  <si>
    <t>1750/2024</t>
  </si>
  <si>
    <t>2630/2024</t>
  </si>
  <si>
    <t>SIDI SERVICOS DE COMUNICACAO LTDA</t>
  </si>
  <si>
    <t xml:space="preserve">Liquidação da NE nº 2024NE0000797 - Prestação de serviços de provimento de circuitos terrestres de transmissão de dados e locação de equipamentos (CA 013/2024-MP/PGJ-1ª TA) ref. a Maio/2024 conforme NFS-e n° 19857 e documentos no PI-SEI 2024.013572.
</t>
  </si>
  <si>
    <t>19857/2024</t>
  </si>
  <si>
    <t>2646/2024</t>
  </si>
  <si>
    <t>2024.013572</t>
  </si>
  <si>
    <t xml:space="preserve">Liquidação da NE nº 2024NE0000798 - Prestação de serviços de provimento de circuitos terrestres de transmissão de dados e locação de equipamentos (CA 013/2024-MP/PGJ-1ª TA) ref. a Maio/2024 conforme NFS-e n° 19857 e documentos no PI-SEI 2024.013572. 
</t>
  </si>
  <si>
    <t>2647/2024</t>
  </si>
  <si>
    <t>OI S.A. - EM RECUPERACAO JUDICIAL</t>
  </si>
  <si>
    <t xml:space="preserve">Liquidação da NE nº 2024NE0000035 - Prestação de serviços de acesso dedicado à internet com proteção Anti-DDoS (CA n° 032/2021-MP/PGJ-2º TA) ref. a JULHO/2024, conforme Fatura n° 0300039361814 e documentos no PI_SEI 2024.017737.
</t>
  </si>
  <si>
    <t>FATURA 0300039361814/2024</t>
  </si>
  <si>
    <t>2638/2024</t>
  </si>
  <si>
    <t>2024.017737</t>
  </si>
  <si>
    <t xml:space="preserve"> LOGIC PRO SERVICOS DE TECNOLOGIA DA INFORMACAO LTDA</t>
  </si>
  <si>
    <t xml:space="preserve">Liquidação da NE nº 2024NE0000338 - Serviço de conectividade (CA 008/2023 - MP/PGJ) referente a JULHO/2024 conforme NFS-e n° 42997 e documentos no PI-SEI 2024.017911.
</t>
  </si>
  <si>
    <t>42997/2024</t>
  </si>
  <si>
    <t>2645/2024</t>
  </si>
  <si>
    <t>2024.017911</t>
  </si>
  <si>
    <t>BMJ COMERCIAL E SERVICOS LTDA EPP</t>
  </si>
  <si>
    <t>Liquidação da NE nº 2024NE0000006 - Manutenção preventiva e corretiva de grupo gerador (CA N° 021/2023 MP/PGJ) referente a ABRIL/2024 conforme NFS-e nº 462 e documentos no PI-SEI 2024.012725.</t>
  </si>
  <si>
    <t>462/2024</t>
  </si>
  <si>
    <t>2648/2024</t>
  </si>
  <si>
    <t>2024.012725</t>
  </si>
  <si>
    <t>MANAUS AMBIENTAL S.A</t>
  </si>
  <si>
    <t>Liquidação da NE nº 2024NE0000027 - Serviços de fornecimento de água (CA 006/2023-MP/PGJ) referente a JUNHO/2024 conforme Fatura n° 1848279/2024 e documentos no PI-SEI 2024.017319.</t>
  </si>
  <si>
    <t>FATURA 1848279/2024</t>
  </si>
  <si>
    <t>2649/2024</t>
  </si>
  <si>
    <t>2024.017319</t>
  </si>
  <si>
    <t xml:space="preserve">Liquidação da NE nº 2024NE0000006 - Manutenção preventiva e corretiva de grupo gerador (CA N° 021/2023 MP/PGJ) referente a MAIO/2024 conforme NFS-e nº 464 e documentos no PI-SEI 2024.012736.
</t>
  </si>
  <si>
    <t>464/2024</t>
  </si>
  <si>
    <t>2654/2024</t>
  </si>
  <si>
    <t>2024.012736</t>
  </si>
  <si>
    <t>UPDATE DIGITAL TECNOLOGIA DA INFORMAÇÃO LTDA</t>
  </si>
  <si>
    <t xml:space="preserve">Liquidação da NE nº 2024NE0000321 - Ref. Serviço de Licenciamento ou cessão de direito de uso de programas de computação (CA 002/2021 – MP/PGJ) conforme NFS-e nº 85378 e documentos no PI-SEI 2024.011663.
</t>
  </si>
  <si>
    <t>85378/2024</t>
  </si>
  <si>
    <t>2655/2024</t>
  </si>
  <si>
    <t>2024.011663</t>
  </si>
  <si>
    <t xml:space="preserve">Liquidação da NE n. 2024NE0001870 - Ref. a faturas de energia elétrica da PJ de Presidente Figueiredo, meses de Fevereiro a Julho de 2024, por reconhecimento de dívida, conforme Despacho Nº 512.2024.02AJ-SUBADM e SEI 2022.019046.
</t>
  </si>
  <si>
    <t>FATURAS AGRUPADAS DE FEVEREIRO A JULHO</t>
  </si>
  <si>
    <t>2664/2024</t>
  </si>
  <si>
    <t>2022.019046</t>
  </si>
  <si>
    <t>STAR GREEN GERADORES LTDA</t>
  </si>
  <si>
    <t xml:space="preserve">Liquidação da NE nº 2024NE0001725 - Serviço de confecção de projeto e instalações elétricas, base em concreto para assentamento do grupo gerador e manutenção preventiva e corretiva com fornecimento de diesel, conforme NFS-e n° 155 e SEI 2024.014848.
</t>
  </si>
  <si>
    <t>155/2024</t>
  </si>
  <si>
    <t>2670/2024</t>
  </si>
  <si>
    <t>2024.014848</t>
  </si>
  <si>
    <t xml:space="preserve">Liquidação da NE nº 2024NE0000340 - Serviço de confecção de projeto e instalações elétricas, base em concreto para assentamento do grupo gerador e manutenção preventiva e corretiva com fornecimento de diesel, conforme NFS-e n° 155 e SEI 2024.014848.
</t>
  </si>
  <si>
    <t>2671/2024</t>
  </si>
  <si>
    <t>SOFTPLAN PLANEJAMENTO E SISTEMAS LTDA</t>
  </si>
  <si>
    <t xml:space="preserve">Liquidação da NE nº 2024NE0000064 - Prestação de serviço de Garantia e Evolução Tecnológica e Funcional - GETF (CA N° 019/2021 - MP/PGJ) referente a MAIO/2024 conf. NFS-e n° 692233 e documentos no SEI 2024.015125. 
</t>
  </si>
  <si>
    <t>692233/2024</t>
  </si>
  <si>
    <t>2677/2024</t>
  </si>
  <si>
    <t>2024.015125</t>
  </si>
  <si>
    <t xml:space="preserve">Liquidação da NE nº 2024NE0000021 - Ref. Prestação de serviços técnicos especializados de pesquisa e aconselhamento (CA N° 034/2021 - MP/PGJ) referente a Parcela 07/12, conforme NFS-e n° 43608 e documentos no PI-SEI 2024.018808.
</t>
  </si>
  <si>
    <t>43608/2024</t>
  </si>
  <si>
    <t>2679/2024</t>
  </si>
  <si>
    <t>2024.018808</t>
  </si>
  <si>
    <t xml:space="preserve"> SERVIX INFORMÁTICA LTDA</t>
  </si>
  <si>
    <t xml:space="preserve">Liquidação da NE nº 2024NE0000053 - Prestação de Serviço de Monitoramento da Solução (CA 004/2023 - MP/PGJ) referente a Julho/2024 conforme NFS-e n° 58 e demais documentos no SEI 2024.018579.  
</t>
  </si>
  <si>
    <t>58/2024</t>
  </si>
  <si>
    <t>2680/2024</t>
  </si>
  <si>
    <t>2024.018579</t>
  </si>
  <si>
    <t xml:space="preserve">Liquidação da NE nº 2024NE0000053 - Prestação de Serviço de Monitoramento da Solução (CA 004/2023 - MP/PGJ) referente a Julho/2024 conforme NFS-e n° 59 e demais documentos no SEI 2024.018579.  
</t>
  </si>
  <si>
    <t>59/2024</t>
  </si>
  <si>
    <t>2681/2024</t>
  </si>
  <si>
    <t xml:space="preserve">Liquidação da NE nº 2024NE0000797 - Ref. Prest. de serviços de provimento de circuitos terrestres de transmissão de dados e locação de equipamentos (CA N° 013/2024-MP/PGJ) referente a JUNHO/2024 conforme NF-e n° 20444 e documentos no SEI 2024.016747.
</t>
  </si>
  <si>
    <t>20444/2024</t>
  </si>
  <si>
    <t>2683/2024</t>
  </si>
  <si>
    <t>2024.016747</t>
  </si>
  <si>
    <t>CERRADO VIAGENS LTDA</t>
  </si>
  <si>
    <t xml:space="preserve">Liquidação da NE nº 2023NE0001795 - Prestação de serviço de emissão, reserva e remarcação de bilhetes para voos nacionais e internacionais (C.A. N° 019/2023 - MP/PGJ) referente a Junho/2024, conforme Fatura n° 7574 e SEI 2024.015668.
</t>
  </si>
  <si>
    <t>FATURA 7574/2024</t>
  </si>
  <si>
    <t>2684/2024</t>
  </si>
  <si>
    <t>2024.015668</t>
  </si>
  <si>
    <t>Liquidação da NE nº 2024NE0000011 - Prestação de serviço de emissão, reserva e remarcação de bilhetes para voos nacionais e internacionais (C.A. N° 019/2023 - MP/PGJ) referente a Junho/2024, conforme Fatura n° 7574 e SEI 2024.015668.</t>
  </si>
  <si>
    <t>2686/2024</t>
  </si>
  <si>
    <t xml:space="preserve">Liquidação da NE nº 2024NE0000011 - Prestação de serviço de emissão, reserva e remarcação de bilhetes para voos nacionais e internacionais (C.A. n° 019/2023 - MP/PGJ) referente a Junho/2024, conforme Fatura n° 7573 e SEI 2024.015668.
</t>
  </si>
  <si>
    <t xml:space="preserve"> FATURA 7573/2024</t>
  </si>
  <si>
    <t>2687/2024</t>
  </si>
  <si>
    <t xml:space="preserve">Liquidação da NE nº 2024NE0000798 - Ref Prestação de serviços de provimento de circuitos terrestres de transmissão de dados e locação de equipamentos (CA N°013/2024-MP/PGJ) referente a JUNHO/2024 conforme NF-e n° 20444 e documentos no SEI 2024.016747.
</t>
  </si>
  <si>
    <t>2688/2024</t>
  </si>
  <si>
    <t xml:space="preserve">Liquidação da NE nº 2024NE0001483 - Aquisição de licença de uso, software OFFICE 365, conforme NF-e n° 643361 e demais documentos no SEI 2024.018716. </t>
  </si>
  <si>
    <t>643361/2024</t>
  </si>
  <si>
    <t>2732/2024</t>
  </si>
  <si>
    <t>2024.018716</t>
  </si>
  <si>
    <t xml:space="preserve">Liquidação da NE nº 2024NE0000006 - Manutenção preventiva e corretiva do grupo gerador, com o fornecimento e substituição de peças e fornecimento de combustível (CA N° 021/2023 MP/PGJ) ref a ABRIL/2024 conforme NFS-e 463 e SEI 2024.012731.
</t>
  </si>
  <si>
    <t>463/2024</t>
  </si>
  <si>
    <t>2746/2024</t>
  </si>
  <si>
    <t>2024.012731</t>
  </si>
  <si>
    <t xml:space="preserve">Liquidação da NE nº 2024NE0001871 - Manutenção preventiva e corretiva do grupo gerador, com o fornecimento e substituição de peças e fornecimento de combustível (CA N° 021/2023 MP/PGJ) ref a ABRIL/2024 conforme NFS-e 463 e SEI 2024.012731.
</t>
  </si>
  <si>
    <t>2747/2024</t>
  </si>
  <si>
    <t xml:space="preserve">Liquidação da NE nº 2024NE0001871 - Manutenção preventiva e corretiva do grupo gerador com fornecimento e substituição de peças e fornecimento de combustível (CA n° 021/2023-MP/PGJ) ref. a Maio/2024 conf. NFS-e n° 465 e documentos no SEI 2024.012739.
</t>
  </si>
  <si>
    <t>465/2024</t>
  </si>
  <si>
    <t>2754/2024</t>
  </si>
  <si>
    <t>2024.012739</t>
  </si>
  <si>
    <t xml:space="preserve">Liquidação da NE nº 2024NE0000064 - Ref. a prestação de Serviço de Suporte de Primeiro Nível (CA N° 019/2021 - MP/PGJ) referente a JUNHO/2024 conforme NF-e n° 707960 e documentos no PI-SEI 2024.019234. 
</t>
  </si>
  <si>
    <t>707960/2024</t>
  </si>
  <si>
    <t>2770/2024</t>
  </si>
  <si>
    <t>2024.019234</t>
  </si>
  <si>
    <t xml:space="preserve">Liquidação da NE nº 2024NE0000065 - Ref. a Prestação de Serviço de Infraestrutura (CA N° 019/2021 - MP/PGJ) referente a JUNHO/2024 conforme NF-e n° 707717 e documentos no PI-SEI 2024.018898.
</t>
  </si>
  <si>
    <t>707717/2024</t>
  </si>
  <si>
    <t>2771/2024</t>
  </si>
  <si>
    <t>2024.018898</t>
  </si>
  <si>
    <t xml:space="preserve">Liquidação da NE nº 2024NE0000064 - Ref. a Prestação de Serviço de Sustentação (CA N° 019/2021 - MP/PGJ) referente a JUNHO/2024 conforme NF-e n° 707716 e documentos no PI-SEI 2024.018897.
</t>
  </si>
  <si>
    <t>707716/2024</t>
  </si>
  <si>
    <t>2772/2024</t>
  </si>
  <si>
    <t>2024.018897</t>
  </si>
  <si>
    <t xml:space="preserve"> A DE CASTRO AMORA LTDA</t>
  </si>
  <si>
    <t>Liquidação da NE nº 2024NE0001334 - Ref ao serviço de confecção do painel de fundo com emblema do Ministério Público, para instalação no Hall do Auditório Carlos Bandeira de Araújo, conforme NF-e nº 156 e documentos no PI-SEI 2024.019128.</t>
  </si>
  <si>
    <t>156/2024</t>
  </si>
  <si>
    <t>2785/2024</t>
  </si>
  <si>
    <t>2024.019128</t>
  </si>
  <si>
    <t xml:space="preserve">Liquidação da NE nº 2024NE0000042 -Ref. a Serviço de fornecimento de água (CA N° 005/2022-MP/PGJ) referente a AGOSTO/2024, conforme Fatura n° 000023074 e demais documentos no PI-SEI 2024.019322 .
</t>
  </si>
  <si>
    <t>FATURA 000023074/2024</t>
  </si>
  <si>
    <t>2786/2024</t>
  </si>
  <si>
    <t>2024.019322</t>
  </si>
  <si>
    <t>Liquidação da NE nº 2024NE0001479 - Serviço de instalação de condicionador de ar tipo split para atender as necessidades desta Procuradoria-Geral de Justiça, conforme NF-e n° 382 e documentos no PI-SEI 2024.016572.</t>
  </si>
  <si>
    <t>382/2024</t>
  </si>
  <si>
    <t>2796/2024</t>
  </si>
  <si>
    <t>2024.016572</t>
  </si>
  <si>
    <t>Liquidação da NE nº 2024NE0001728 - Serviço de instalação do ar split do equipamento 3 a 15 metros, conforme NF-e n° 399 e documentos no PI-SEI 2024.019035.</t>
  </si>
  <si>
    <t>399/2024</t>
  </si>
  <si>
    <t>27998/2024</t>
  </si>
  <si>
    <t>2024.019035</t>
  </si>
  <si>
    <t xml:space="preserve">Liquidação da NE nº 2023NE0002179 - Prestação de serviços de provimento de circuitos terrestres de transmissão de dados e locação de equipamentos (CA N° 013/2024-MP/PGJ) ref. a ABRIL/2024 conforme NF-e n° 19254 e documentos no PI-SEI 2024.010983.
</t>
  </si>
  <si>
    <t>19254/2024</t>
  </si>
  <si>
    <t>2801/2024</t>
  </si>
  <si>
    <t>2024.010983</t>
  </si>
  <si>
    <t xml:space="preserve">Liquidação da NE nº 2024NE0000055 - Prestação de serviços de provimento de circuitos terrestres de transmissão de dados e locação de equipamentos (CA N° 013/2024-MP/PGJ) ref. a ABRIL/2024 conforme NF-e n° 19254 e documentos no PI-SEI 2024.010983.
</t>
  </si>
  <si>
    <t>2803/2024</t>
  </si>
  <si>
    <t xml:space="preserve">Liquidação da NE nº 2024NE0000056 - Prestação de serviços de provimento de circuitos terrestres de transmissão de dados e locação de equipamentos (CA N° 013/2024-MP/PGJ) ref. a ABRIL/2024 conforme NF-e n° 19254 e documentos no PI-SEI 2024.010983.
</t>
  </si>
  <si>
    <t>2804/2024</t>
  </si>
  <si>
    <t>Liquidação da NE nº 2024NE0001772 - Serviço de instalação de condicionador de ar split para atender as necessidades desta Promotoria de Justiça, conf. NF-e n° 400 e documentos no SEI 2024.019054.</t>
  </si>
  <si>
    <t>400/2024</t>
  </si>
  <si>
    <t>2842/2024</t>
  </si>
  <si>
    <t>2024.019054</t>
  </si>
  <si>
    <t xml:space="preserve">Liquidação da NE nº 2024NE0001013 - Prestação de serviço de emissão, reserva e remarcação de bilhetes para voos nacionais e internacionais (C.A. N° 019/2023 - MP/PGJ) ref. a Julho/2024, conf. Fatura n° 8077 e SEI 2024.018361
</t>
  </si>
  <si>
    <t>FATURA 8077/2024</t>
  </si>
  <si>
    <t>2848/2024</t>
  </si>
  <si>
    <t>2024.018361</t>
  </si>
  <si>
    <t>2KS AGENCIA DIGITAL PUBLICIDADE LTDA</t>
  </si>
  <si>
    <t xml:space="preserve">Liquidação da NE nº 2024NE0001339 - Referente a prestação de serviços de clipping digital e mailing (CA 019/2024 - MP/PGJ), período de 26/06/2024 a 26/07/2024 conforme NFS-e n° 368 e demais documentos no PI-SEI 2024.019314.
</t>
  </si>
  <si>
    <t>368/2024</t>
  </si>
  <si>
    <t>2849/2024</t>
  </si>
  <si>
    <t>2024.019314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</si>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</sst>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3" fillId="0" borderId="0"/>
    <xf numFmtId="0" fontId="10" fillId="0" borderId="0" applyBorder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6" fillId="0" borderId="1" xfId="2" applyFont="1" applyBorder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4" fontId="9" fillId="0" borderId="2" xfId="0" quotePrefix="1" applyNumberFormat="1" applyFont="1" applyBorder="1" applyAlignment="1">
      <alignment horizontal="center" vertical="center" wrapText="1"/>
    </xf>
    <xf numFmtId="0" fontId="2" fillId="0" borderId="0" xfId="0" applyFont="1"/>
    <xf numFmtId="0" fontId="11" fillId="0" borderId="2" xfId="3" applyFont="1" applyBorder="1" applyAlignment="1">
      <alignment vertical="center" wrapText="1"/>
    </xf>
    <xf numFmtId="167" fontId="9" fillId="0" borderId="2" xfId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43" fontId="2" fillId="0" borderId="0" xfId="0" applyNumberFormat="1" applyFont="1"/>
    <xf numFmtId="0" fontId="11" fillId="0" borderId="2" xfId="3" applyFont="1" applyBorder="1" applyAlignment="1">
      <alignment horizontal="center" wrapText="1"/>
    </xf>
    <xf numFmtId="4" fontId="2" fillId="0" borderId="0" xfId="0" applyNumberFormat="1" applyFont="1"/>
    <xf numFmtId="0" fontId="11" fillId="0" borderId="2" xfId="3" quotePrefix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 wrapText="1"/>
    </xf>
    <xf numFmtId="0" fontId="9" fillId="0" borderId="2" xfId="0" quotePrefix="1" applyFont="1" applyBorder="1" applyAlignment="1">
      <alignment horizontal="center" vertical="center"/>
    </xf>
    <xf numFmtId="0" fontId="12" fillId="0" borderId="0" xfId="0" applyFont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50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AGOSTO/2024</v>
          </cell>
        </row>
        <row r="29">
          <cell r="A29" t="str">
            <v>Data da última atualização:02/09/2024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FATURA_1848279_2024_MANAUS_AMBIENTAL_70357.pdf" TargetMode="External"/><Relationship Id="rId21" Type="http://schemas.openxmlformats.org/officeDocument/2006/relationships/hyperlink" Target="https://www.mpam.mp.br/images/Contratos/2023/Contrato/CT_04-2023_-_MP-PGJ.pdf_ee471.pdf" TargetMode="External"/><Relationship Id="rId42" Type="http://schemas.openxmlformats.org/officeDocument/2006/relationships/hyperlink" Target="https://www.mpam.mp.br/images/NF_1069_2024_F_ALVES_20de4.pdf" TargetMode="External"/><Relationship Id="rId63" Type="http://schemas.openxmlformats.org/officeDocument/2006/relationships/hyperlink" Target="https://www.mpam.mp.br/images/NFS_2293392_2024_TRIVALE_45b8a.pdf" TargetMode="External"/><Relationship Id="rId84" Type="http://schemas.openxmlformats.org/officeDocument/2006/relationships/hyperlink" Target="https://www.mpam.mp.br/images/CT_17-2024_-_MP-PGJ_5fa2a.pdf" TargetMode="External"/><Relationship Id="rId138" Type="http://schemas.openxmlformats.org/officeDocument/2006/relationships/hyperlink" Target="https://www.mpam.mp.br/images/NFS_707716_2024_SOFTPLAN_9b7f4.pdf" TargetMode="External"/><Relationship Id="rId159" Type="http://schemas.openxmlformats.org/officeDocument/2006/relationships/hyperlink" Target="https://www.mpam.mp.br/images/CT_21-2023_-_MP-PGJ_4dc3f.pdf" TargetMode="External"/><Relationship Id="rId170" Type="http://schemas.openxmlformats.org/officeDocument/2006/relationships/hyperlink" Target="https://www.mpam.mp.br/images/CT_n_019-2021-MP-PGJ_60243.pdf" TargetMode="External"/><Relationship Id="rId107" Type="http://schemas.openxmlformats.org/officeDocument/2006/relationships/hyperlink" Target="https://www.mpam.mp.br/images/CT_07-2024_-_MP-PGJ_aa585.pdf" TargetMode="External"/><Relationship Id="rId11" Type="http://schemas.openxmlformats.org/officeDocument/2006/relationships/hyperlink" Target="https://www.mpam.mp.br/images/Contratos/2023/Contrato/CT_04-2023_-_MP-PGJ.pdf_ee471.pdf" TargetMode="External"/><Relationship Id="rId32" Type="http://schemas.openxmlformats.org/officeDocument/2006/relationships/hyperlink" Target="https://www.mpam.mp.br/images/NF_1675_2024_FIOS_TECNOLOGIA_547be.pdf" TargetMode="External"/><Relationship Id="rId53" Type="http://schemas.openxmlformats.org/officeDocument/2006/relationships/hyperlink" Target="https://www.mpam.mp.br/images/CT_26-2022_-_MP-PGJ_a5aaf.pdf" TargetMode="External"/><Relationship Id="rId74" Type="http://schemas.openxmlformats.org/officeDocument/2006/relationships/hyperlink" Target="https://www.mpam.mp.br/images/FATURA_17246072024-3_2024_COSAMA_CARAUARI_6b708.pdf" TargetMode="External"/><Relationship Id="rId128" Type="http://schemas.openxmlformats.org/officeDocument/2006/relationships/hyperlink" Target="https://www.mpam.mp.br/images/FATURA_7574_2024_CERRADO_67301.pdf" TargetMode="External"/><Relationship Id="rId149" Type="http://schemas.openxmlformats.org/officeDocument/2006/relationships/hyperlink" Target="https://www.mpam.mp.br/images/CT_13-2024_-_MP-PGJ_95dae.pdf" TargetMode="External"/><Relationship Id="rId5" Type="http://schemas.openxmlformats.org/officeDocument/2006/relationships/hyperlink" Target="https://www.mpam.mp.br/images/Transpar%C3%AAncia_2024/Julho/NFs/Servi%C3%A7os/NFS_43348_2024_GARTNER_0fbbd.pdf" TargetMode="External"/><Relationship Id="rId95" Type="http://schemas.openxmlformats.org/officeDocument/2006/relationships/hyperlink" Target="https://www.mpam.mp.br/images/CCT_06-2022_-_MP-PGJ_b19f3.pdf" TargetMode="External"/><Relationship Id="rId160" Type="http://schemas.openxmlformats.org/officeDocument/2006/relationships/hyperlink" Target="https://www.mpam.mp.br/images/CT_21-2023_-_MP-PGJ_4dc3f.pdf" TargetMode="External"/><Relationship Id="rId181" Type="http://schemas.openxmlformats.org/officeDocument/2006/relationships/hyperlink" Target="https://www.mpam.mp.br/images/CT_19-2023_-_MP-PGJ_9ff27.pdf" TargetMode="External"/><Relationship Id="rId22" Type="http://schemas.openxmlformats.org/officeDocument/2006/relationships/hyperlink" Target="https://www.mpam.mp.br/images/CT_18-2023_-MP-PGJ_367f2.pdf" TargetMode="External"/><Relationship Id="rId43" Type="http://schemas.openxmlformats.org/officeDocument/2006/relationships/hyperlink" Target="https://www.mpam.mp.br/images/NF_688_2024_QUALY_NUTRI_f74ab.pdf" TargetMode="External"/><Relationship Id="rId64" Type="http://schemas.openxmlformats.org/officeDocument/2006/relationships/hyperlink" Target="https://www.mpam.mp.br/images/NFS_797_2024_FAST_AUTOMOTIVE_b9c61.pdf" TargetMode="External"/><Relationship Id="rId118" Type="http://schemas.openxmlformats.org/officeDocument/2006/relationships/hyperlink" Target="https://www.mpam.mp.br/images/NFS_464_2024_BMJ_ab9dc.pdf" TargetMode="External"/><Relationship Id="rId139" Type="http://schemas.openxmlformats.org/officeDocument/2006/relationships/hyperlink" Target="https://www.mpam.mp.br/images/NFS_156_2024_A_DE_CASTRO_d4374.pdf" TargetMode="External"/><Relationship Id="rId85" Type="http://schemas.openxmlformats.org/officeDocument/2006/relationships/hyperlink" Target="https://www.mpam.mp.br/images/Contrato_n%C2%BA_003-2019_-_MP_-_PGJ_79dd4.pdf" TargetMode="External"/><Relationship Id="rId150" Type="http://schemas.openxmlformats.org/officeDocument/2006/relationships/hyperlink" Target="https://www.mpam.mp.br/images/CT_13-2024_-_MP-PGJ_95dae.pdf" TargetMode="External"/><Relationship Id="rId171" Type="http://schemas.openxmlformats.org/officeDocument/2006/relationships/hyperlink" Target="https://www.mpam.mp.br/images/CT_n%C2%BA_034-2021-MP-PGJ_f1b15.pdf" TargetMode="External"/><Relationship Id="rId12" Type="http://schemas.openxmlformats.org/officeDocument/2006/relationships/hyperlink" Target="https://www.mpam.mp.br/images/Contratos/2023/Contrato/CT_04-2023_-_MP-PGJ.pdf_ee471.pdf" TargetMode="External"/><Relationship Id="rId33" Type="http://schemas.openxmlformats.org/officeDocument/2006/relationships/hyperlink" Target="https://www.mpam.mp.br/images/MEMORANDO_135_2024_TJ_4ba08.pdf" TargetMode="External"/><Relationship Id="rId108" Type="http://schemas.openxmlformats.org/officeDocument/2006/relationships/hyperlink" Target="https://www.mpam.mp.br/images/CT_07-2023_-_MP-PGJ_fb5b5.pdf" TargetMode="External"/><Relationship Id="rId129" Type="http://schemas.openxmlformats.org/officeDocument/2006/relationships/hyperlink" Target="https://www.mpam.mp.br/images/FATURA_7574_2024_CERRADO_67301.pdf" TargetMode="External"/><Relationship Id="rId54" Type="http://schemas.openxmlformats.org/officeDocument/2006/relationships/hyperlink" Target="https://www.mpam.mp.br/images/CT_26-2022_-_MP-PGJ_a5aaf.pdf" TargetMode="External"/><Relationship Id="rId75" Type="http://schemas.openxmlformats.org/officeDocument/2006/relationships/hyperlink" Target="https://www.mpam.mp.br/images/FATURA_28487072024-0_2024_COSAMA_CODAJ%C3%81S_92690.pdf" TargetMode="External"/><Relationship Id="rId96" Type="http://schemas.openxmlformats.org/officeDocument/2006/relationships/hyperlink" Target="https://www.mpam.mp.br/images/NFS_1224646_2024_LINK_CARD_8c574.pdf" TargetMode="External"/><Relationship Id="rId140" Type="http://schemas.openxmlformats.org/officeDocument/2006/relationships/hyperlink" Target="https://www.mpam.mp.br/images/FATURA_000023074_2024_SAAE_ITACOATIARA_d6f88.pdf" TargetMode="External"/><Relationship Id="rId161" Type="http://schemas.openxmlformats.org/officeDocument/2006/relationships/hyperlink" Target="https://www.mpam.mp.br/images/CT_21-2023_-_MP-PGJ_4dc3f.pdf" TargetMode="External"/><Relationship Id="rId182" Type="http://schemas.openxmlformats.org/officeDocument/2006/relationships/hyperlink" Target="https://www.mpam.mp.br/images/CT_19-2024_-_MP-PGJ_419d8.pdf" TargetMode="External"/><Relationship Id="rId6" Type="http://schemas.openxmlformats.org/officeDocument/2006/relationships/hyperlink" Target="https://www.mpam.mp.br/images/CT_n%C2%BA_034-2021-MP-PGJ_f1b15.pdf" TargetMode="External"/><Relationship Id="rId23" Type="http://schemas.openxmlformats.org/officeDocument/2006/relationships/hyperlink" Target="https://www.mpam.mp.br/images/Transpar%C3%AAncia_2024/Julho/NFs/Servi%C3%A7os/NFS_56_2024_SERVIX_77737.pdf" TargetMode="External"/><Relationship Id="rId119" Type="http://schemas.openxmlformats.org/officeDocument/2006/relationships/hyperlink" Target="https://www.mpam.mp.br/images/NFS_85378_2024_UPDATE_b8360.pdf" TargetMode="External"/><Relationship Id="rId44" Type="http://schemas.openxmlformats.org/officeDocument/2006/relationships/hyperlink" Target="https://www.mpam.mp.br/images/FATURA_88949106_2024_AMAZONAS_ENERGIA_637fd.pdf" TargetMode="External"/><Relationship Id="rId60" Type="http://schemas.openxmlformats.org/officeDocument/2006/relationships/hyperlink" Target="https://www.mpam.mp.br/images/NFS_8804_2024_SENCINET_16762.pdf" TargetMode="External"/><Relationship Id="rId65" Type="http://schemas.openxmlformats.org/officeDocument/2006/relationships/hyperlink" Target="https://www.mpam.mp.br/images/NFS_160_2024_A_S_PINTO_15daa.pdf" TargetMode="External"/><Relationship Id="rId81" Type="http://schemas.openxmlformats.org/officeDocument/2006/relationships/hyperlink" Target="https://www.mpam.mp.br/images/CT_15-2023_-_MP-PGJ_777a8.pdf" TargetMode="External"/><Relationship Id="rId86" Type="http://schemas.openxmlformats.org/officeDocument/2006/relationships/hyperlink" Target="https://www.mpam.mp.br/images/Contrato_n%C2%BA_003-2019_-_MP_-_PGJ_79dd4.pdf" TargetMode="External"/><Relationship Id="rId130" Type="http://schemas.openxmlformats.org/officeDocument/2006/relationships/hyperlink" Target="https://www.mpam.mp.br/images/FATURA_7573_2024_CERRADO_cc53d.pdf" TargetMode="External"/><Relationship Id="rId135" Type="http://schemas.openxmlformats.org/officeDocument/2006/relationships/hyperlink" Target="https://www.mpam.mp.br/images/NFS_465_2024_BMJ_3f8e5.pdf" TargetMode="External"/><Relationship Id="rId151" Type="http://schemas.openxmlformats.org/officeDocument/2006/relationships/hyperlink" Target="https://www.mpam.mp.br/images/CT_13-2024_-_MP-PGJ_95dae.pdf" TargetMode="External"/><Relationship Id="rId156" Type="http://schemas.openxmlformats.org/officeDocument/2006/relationships/hyperlink" Target="https://www.mpam.mp.br/images/CT_13-2024_-_MP-PGJ_95dae.pdf" TargetMode="External"/><Relationship Id="rId177" Type="http://schemas.openxmlformats.org/officeDocument/2006/relationships/hyperlink" Target="https://www.mpam.mp.br/images/Contratos/2022/Carta_Contrato/CC_05-2022_MP_-_PGJ_596f4.pdf" TargetMode="External"/><Relationship Id="rId172" Type="http://schemas.openxmlformats.org/officeDocument/2006/relationships/hyperlink" Target="https://www.mpam.mp.br/images/Contratos/2023/Contrato/CT_04-2023_-_MP-PGJ.pdf_ee471.pdf" TargetMode="External"/><Relationship Id="rId13" Type="http://schemas.openxmlformats.org/officeDocument/2006/relationships/hyperlink" Target="https://www.mpam.mp.br/images/Transpar%C3%AAncia_2024/Julho/NFs/Servi%C3%A7os/NFS_2323568_2024_PRIME_dac4c.pdf" TargetMode="External"/><Relationship Id="rId18" Type="http://schemas.openxmlformats.org/officeDocument/2006/relationships/hyperlink" Target="https://www.mpam.mp.br/images/CT_18-2023_-MP-PGJ_367f2.pdf" TargetMode="External"/><Relationship Id="rId39" Type="http://schemas.openxmlformats.org/officeDocument/2006/relationships/hyperlink" Target="https://www.mpam.mp.br/images/NFS_233_2024_FERNANDES_CONSTRU%C3%87%C3%95ES_56d74.pdf" TargetMode="External"/><Relationship Id="rId109" Type="http://schemas.openxmlformats.org/officeDocument/2006/relationships/hyperlink" Target="https://www.mpam.mp.br/images/CT_n%C2%BA_035-2021-MP-PGJ_8bef6.pdf" TargetMode="External"/><Relationship Id="rId34" Type="http://schemas.openxmlformats.org/officeDocument/2006/relationships/hyperlink" Target="https://www.mpam.mp.br/images/NFS_4432_2024_ECOSEGME_b8a21.pdf" TargetMode="External"/><Relationship Id="rId50" Type="http://schemas.openxmlformats.org/officeDocument/2006/relationships/hyperlink" Target="https://www.mpam.mp.br/images/CT_n%C2%BA_003.2020_f99e0.pdf" TargetMode="External"/><Relationship Id="rId55" Type="http://schemas.openxmlformats.org/officeDocument/2006/relationships/hyperlink" Target="https://www.mpam.mp.br/images/CT_10-2024_-_MP-PGJ_46998.pdf" TargetMode="External"/><Relationship Id="rId76" Type="http://schemas.openxmlformats.org/officeDocument/2006/relationships/hyperlink" Target="https://www.mpam.mp.br/images/FATURA_04943072024-0_2024_COSAMA_TABATINGA_8327b.pdf" TargetMode="External"/><Relationship Id="rId97" Type="http://schemas.openxmlformats.org/officeDocument/2006/relationships/hyperlink" Target="https://www.mpam.mp.br/images/NFS_527_2024_MOVLEADS_36b80.pdf" TargetMode="External"/><Relationship Id="rId104" Type="http://schemas.openxmlformats.org/officeDocument/2006/relationships/hyperlink" Target="https://www.mpam.mp.br/images/CT_30-2022_-_MP-PGJ_e7dc4.pdf" TargetMode="External"/><Relationship Id="rId120" Type="http://schemas.openxmlformats.org/officeDocument/2006/relationships/hyperlink" Target="https://www.mpam.mp.br/images/FATURAS_FEV_A_JULHO_AMAZONAS_ENERGIA_b80ca.pdf" TargetMode="External"/><Relationship Id="rId125" Type="http://schemas.openxmlformats.org/officeDocument/2006/relationships/hyperlink" Target="https://www.mpam.mp.br/images/NFS_58_2024_SERVIX_8896b.pdf" TargetMode="External"/><Relationship Id="rId141" Type="http://schemas.openxmlformats.org/officeDocument/2006/relationships/hyperlink" Target="https://www.mpam.mp.br/images/NFS_382_2024_F_ALVES_a5d78.pdf" TargetMode="External"/><Relationship Id="rId146" Type="http://schemas.openxmlformats.org/officeDocument/2006/relationships/hyperlink" Target="https://www.mpam.mp.br/images/CT_08-2024_-_MP-PGJ_976bb.pdf" TargetMode="External"/><Relationship Id="rId167" Type="http://schemas.openxmlformats.org/officeDocument/2006/relationships/hyperlink" Target="https://www.mpam.mp.br/images/CT_n_019-2021-MP-PGJ_60243.pdf" TargetMode="External"/><Relationship Id="rId7" Type="http://schemas.openxmlformats.org/officeDocument/2006/relationships/hyperlink" Target="https://www.mpam.mp.br/images/CT_18-2023_-MP-PGJ_367f2.pdf" TargetMode="External"/><Relationship Id="rId71" Type="http://schemas.openxmlformats.org/officeDocument/2006/relationships/hyperlink" Target="https://www.mpam.mp.br/images/NFS_3142_2024_G_REFRIGERA%C3%87%C3%83O_c34c0.pdf" TargetMode="External"/><Relationship Id="rId92" Type="http://schemas.openxmlformats.org/officeDocument/2006/relationships/hyperlink" Target="https://www.mpam.mp.br/images/CCT_06-2022_-_MP-PGJ_b19f3.pdf" TargetMode="External"/><Relationship Id="rId162" Type="http://schemas.openxmlformats.org/officeDocument/2006/relationships/hyperlink" Target="https://www.mpam.mp.br/images/Contratos/2023/Carta_Contrato/CCT_n%C2%BA_06-MP-PGJ_2a292.pdf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Contratos/2022/Carta_Contrato/CC_05-2022_MP_-_PGJ_596f4.pdf" TargetMode="External"/><Relationship Id="rId29" Type="http://schemas.openxmlformats.org/officeDocument/2006/relationships/hyperlink" Target="https://www.mpam.mp.br/images/NFS_475_2024_BMJ_397ff.pdf" TargetMode="External"/><Relationship Id="rId24" Type="http://schemas.openxmlformats.org/officeDocument/2006/relationships/hyperlink" Target="https://www.mpam.mp.br/images/Transpar%C3%AAncia_2024/Julho/NFs/Servi%C3%A7os/NFS_57_2024_SERVIX_0407e.pdf" TargetMode="External"/><Relationship Id="rId40" Type="http://schemas.openxmlformats.org/officeDocument/2006/relationships/hyperlink" Target="https://www.mpam.mp.br/images/NFS_4432_2024_ECOSEGME_b8a21.pdf" TargetMode="External"/><Relationship Id="rId45" Type="http://schemas.openxmlformats.org/officeDocument/2006/relationships/hyperlink" Target="https://www.mpam.mp.br/images/NF_677_2024_QUALY_NUTRI_63a4e.pdf" TargetMode="External"/><Relationship Id="rId66" Type="http://schemas.openxmlformats.org/officeDocument/2006/relationships/hyperlink" Target="https://www.mpam.mp.br/images/NFS_46800_2024_PRODAM_a48d5.pdf" TargetMode="External"/><Relationship Id="rId87" Type="http://schemas.openxmlformats.org/officeDocument/2006/relationships/hyperlink" Target="https://www.mpam.mp.br/images/CT_24-2023_-_MP-PGJ_933fa.pdf" TargetMode="External"/><Relationship Id="rId110" Type="http://schemas.openxmlformats.org/officeDocument/2006/relationships/hyperlink" Target="https://www.mpam.mp.br/images/NFS_1749_2024_FIOS_TECNOLOGIA_64f3d.pdf" TargetMode="External"/><Relationship Id="rId115" Type="http://schemas.openxmlformats.org/officeDocument/2006/relationships/hyperlink" Target="https://www.mpam.mp.br/images/NFS_42997_2024_LOGIC_PRO_0922b.pdf" TargetMode="External"/><Relationship Id="rId131" Type="http://schemas.openxmlformats.org/officeDocument/2006/relationships/hyperlink" Target="https://www.mpam.mp.br/images/NFS_20444_2024_SIDI_ae1d2.pdf" TargetMode="External"/><Relationship Id="rId136" Type="http://schemas.openxmlformats.org/officeDocument/2006/relationships/hyperlink" Target="https://www.mpam.mp.br/images/NFS_707960_2024_SOFTPLAN_a5907.pdf" TargetMode="External"/><Relationship Id="rId157" Type="http://schemas.openxmlformats.org/officeDocument/2006/relationships/hyperlink" Target="https://www.mpam.mp.br/images/CT_21-2023_-_MP-PGJ_4dc3f.pdf" TargetMode="External"/><Relationship Id="rId178" Type="http://schemas.openxmlformats.org/officeDocument/2006/relationships/hyperlink" Target="https://www.mpam.mp.br/images/NFS_368_2024_2KS_AGENCIA_50627.pdf" TargetMode="External"/><Relationship Id="rId61" Type="http://schemas.openxmlformats.org/officeDocument/2006/relationships/hyperlink" Target="https://www.mpam.mp.br/images/NFS_13146_2024_SENCINET_2b115.pdf" TargetMode="External"/><Relationship Id="rId82" Type="http://schemas.openxmlformats.org/officeDocument/2006/relationships/hyperlink" Target="https://www.mpam.mp.br/images/CT_n%C2%BA_015-2020-MP-PGJ_4610e.pdf" TargetMode="External"/><Relationship Id="rId152" Type="http://schemas.openxmlformats.org/officeDocument/2006/relationships/hyperlink" Target="https://www.mpam.mp.br/images/CT_13-2024_-_MP-PGJ_95dae.pdf" TargetMode="External"/><Relationship Id="rId173" Type="http://schemas.openxmlformats.org/officeDocument/2006/relationships/hyperlink" Target="https://www.mpam.mp.br/images/Contratos/2023/Contrato/CT_04-2023_-_MP-PGJ.pdf_ee471.pdf" TargetMode="External"/><Relationship Id="rId19" Type="http://schemas.openxmlformats.org/officeDocument/2006/relationships/hyperlink" Target="https://www.mpam.mp.br/images/Transpar%C3%AAncia_2024/Julho/NFs/Servi%C3%A7os/NFS_22171_2024_GIBBOR_fd815.pdf" TargetMode="External"/><Relationship Id="rId14" Type="http://schemas.openxmlformats.org/officeDocument/2006/relationships/hyperlink" Target="https://www.mpam.mp.br/images/CT_07-2023_-_MP-PGJ_fb5b5.pdf" TargetMode="External"/><Relationship Id="rId30" Type="http://schemas.openxmlformats.org/officeDocument/2006/relationships/hyperlink" Target="https://www.mpam.mp.br/images/NF_593_2024_QUALY_NUTRI_dcb8e.pdf" TargetMode="External"/><Relationship Id="rId35" Type="http://schemas.openxmlformats.org/officeDocument/2006/relationships/hyperlink" Target="https://www.mpam.mp.br/images/NF_602873_2024_EDITORA_REVISTA_fd207.pdf" TargetMode="External"/><Relationship Id="rId56" Type="http://schemas.openxmlformats.org/officeDocument/2006/relationships/hyperlink" Target="https://www.mpam.mp.br/images/CC_n%C2%BA_003.2020_98a8f.pdf" TargetMode="External"/><Relationship Id="rId77" Type="http://schemas.openxmlformats.org/officeDocument/2006/relationships/hyperlink" Target="https://www.mpam.mp.br/images/NF_689_2024_QUALY_NUTRI_e1c35.pdf" TargetMode="External"/><Relationship Id="rId100" Type="http://schemas.openxmlformats.org/officeDocument/2006/relationships/hyperlink" Target="https://www.mpam.mp.br/images/NFS_5812_2024_PIRONTI_ADVOGADOS_8a34f.pdf" TargetMode="External"/><Relationship Id="rId105" Type="http://schemas.openxmlformats.org/officeDocument/2006/relationships/hyperlink" Target="https://www.mpam.mp.br/images/CT_n%C2%BA_005-2021_-_MP-PGJ_ab169.pdf" TargetMode="External"/><Relationship Id="rId126" Type="http://schemas.openxmlformats.org/officeDocument/2006/relationships/hyperlink" Target="https://www.mpam.mp.br/images/NFS_59_2024_SERVIX_c3bdf.pdf" TargetMode="External"/><Relationship Id="rId147" Type="http://schemas.openxmlformats.org/officeDocument/2006/relationships/hyperlink" Target="https://www.mpam.mp.br/images/CT_08-2024_-_MP-PGJ_976bb.pdf" TargetMode="External"/><Relationship Id="rId168" Type="http://schemas.openxmlformats.org/officeDocument/2006/relationships/hyperlink" Target="https://www.mpam.mp.br/images/CT_n_019-2021-MP-PGJ_60243.pdf" TargetMode="External"/><Relationship Id="rId8" Type="http://schemas.openxmlformats.org/officeDocument/2006/relationships/hyperlink" Target="https://www.mpam.mp.br/images/Transpar%C3%AAncia_2024/Julho/NFs/Servi%C3%A7os/NFS_22828_2024_GIBBOR_PUBLICIDADE_da9cc.pdf" TargetMode="External"/><Relationship Id="rId51" Type="http://schemas.openxmlformats.org/officeDocument/2006/relationships/hyperlink" Target="https://www.mpam.mp.br/images/CT_26-2022_-_MP-PGJ_a5aaf.pdf" TargetMode="External"/><Relationship Id="rId72" Type="http://schemas.openxmlformats.org/officeDocument/2006/relationships/hyperlink" Target="https://www.mpam.mp.br/images/FATURA_10918072024-4_2024_COSAMA_JURU%C3%81_558a4.pdf" TargetMode="External"/><Relationship Id="rId93" Type="http://schemas.openxmlformats.org/officeDocument/2006/relationships/hyperlink" Target="https://www.mpam.mp.br/images/CCT_06-2022_-_MP-PGJ_b19f3.pdf" TargetMode="External"/><Relationship Id="rId98" Type="http://schemas.openxmlformats.org/officeDocument/2006/relationships/hyperlink" Target="https://www.mpam.mp.br/images/FATURA_869937_06_2024_AMAZONAS_ENERGIA_81802.pdf" TargetMode="External"/><Relationship Id="rId121" Type="http://schemas.openxmlformats.org/officeDocument/2006/relationships/hyperlink" Target="https://www.mpam.mp.br/images/NF_155_2024_STAR_GREEN_e46fb.pdf" TargetMode="External"/><Relationship Id="rId142" Type="http://schemas.openxmlformats.org/officeDocument/2006/relationships/hyperlink" Target="https://www.mpam.mp.br/images/NFS_399_2024_F_ALVES_11364.pdf" TargetMode="External"/><Relationship Id="rId163" Type="http://schemas.openxmlformats.org/officeDocument/2006/relationships/hyperlink" Target="https://www.mpam.mp.br/images/CT_n%C2%BA_002-2021-MP-PGJ_f7591.pdf" TargetMode="External"/><Relationship Id="rId184" Type="http://schemas.openxmlformats.org/officeDocument/2006/relationships/drawing" Target="../drawings/drawing1.xml"/><Relationship Id="rId3" Type="http://schemas.openxmlformats.org/officeDocument/2006/relationships/hyperlink" Target="https://www.mpam.mp.br/images/Transpar%C3%AAncia_2024/Julho/NFs/Servi%C3%A7os/NFS_22828_2024_GIBBOR_PUBLICIDADE_da9cc.pdf" TargetMode="External"/><Relationship Id="rId25" Type="http://schemas.openxmlformats.org/officeDocument/2006/relationships/hyperlink" Target="https://www.mpam.mp.br/images/Transpar%C3%AAncia_2024/Julho/NFs/Servi%C3%A7os/NFS_22449_2024_GIBBOR_6e37a.pdf" TargetMode="External"/><Relationship Id="rId46" Type="http://schemas.openxmlformats.org/officeDocument/2006/relationships/hyperlink" Target="https://www.mpam.mp.br/images/NF_663_2024_QUALY_NUTRI_6c5ad.pdf" TargetMode="External"/><Relationship Id="rId67" Type="http://schemas.openxmlformats.org/officeDocument/2006/relationships/hyperlink" Target="https://www.mpam.mp.br/images/NFS_3757_2024_ALFAMA_d2cc9.pdf" TargetMode="External"/><Relationship Id="rId116" Type="http://schemas.openxmlformats.org/officeDocument/2006/relationships/hyperlink" Target="https://www.mpam.mp.br/images/NFS_462_2024_BMJ_945a2.pdf" TargetMode="External"/><Relationship Id="rId137" Type="http://schemas.openxmlformats.org/officeDocument/2006/relationships/hyperlink" Target="https://www.mpam.mp.br/images/NFS_707717_2024_SOFTPLAN_09602.pdf" TargetMode="External"/><Relationship Id="rId158" Type="http://schemas.openxmlformats.org/officeDocument/2006/relationships/hyperlink" Target="https://www.mpam.mp.br/images/CT_21-2023_-_MP-PGJ_4dc3f.pdf" TargetMode="External"/><Relationship Id="rId20" Type="http://schemas.openxmlformats.org/officeDocument/2006/relationships/hyperlink" Target="https://www.mpam.mp.br/images/Contratos/2023/Contrato/CT_04-2023_-_MP-PGJ.pdf_ee471.pdf" TargetMode="External"/><Relationship Id="rId41" Type="http://schemas.openxmlformats.org/officeDocument/2006/relationships/hyperlink" Target="https://www.mpam.mp.br/images/NFS_385_2024_F_ALVES_1beaa.pdf" TargetMode="External"/><Relationship Id="rId62" Type="http://schemas.openxmlformats.org/officeDocument/2006/relationships/hyperlink" Target="https://www.mpam.mp.br/images/NFS_26116_2024_M%C3%93DULO_ENGENHARIA_6a847.pdf" TargetMode="External"/><Relationship Id="rId83" Type="http://schemas.openxmlformats.org/officeDocument/2006/relationships/hyperlink" Target="https://www.mpam.mp.br/images/CT_36-2023_-_MP-PGJ_7f83c.pdf" TargetMode="External"/><Relationship Id="rId88" Type="http://schemas.openxmlformats.org/officeDocument/2006/relationships/hyperlink" Target="https://www.mpam.mp.br/images/CT_n%C2%BA_012-2021-MP-PGJ_df72d.pdf" TargetMode="External"/><Relationship Id="rId111" Type="http://schemas.openxmlformats.org/officeDocument/2006/relationships/hyperlink" Target="https://www.mpam.mp.br/images/NFS_1750_2024_FIOS_TECNOLOGIA_4d980.pdf" TargetMode="External"/><Relationship Id="rId132" Type="http://schemas.openxmlformats.org/officeDocument/2006/relationships/hyperlink" Target="https://www.mpam.mp.br/images/NF_643361_2024_BRASOFTWARE_24732.pdf" TargetMode="External"/><Relationship Id="rId153" Type="http://schemas.openxmlformats.org/officeDocument/2006/relationships/hyperlink" Target="https://www.mpam.mp.br/images/CT_13-2024_-_MP-PGJ_95dae.pdf" TargetMode="External"/><Relationship Id="rId174" Type="http://schemas.openxmlformats.org/officeDocument/2006/relationships/hyperlink" Target="https://www.mpam.mp.br/images/CT_19-2023_-_MP-PGJ_9ff27.pdf" TargetMode="External"/><Relationship Id="rId179" Type="http://schemas.openxmlformats.org/officeDocument/2006/relationships/hyperlink" Target="https://www.mpam.mp.br/images/FATURA_8077_2024_CERRADO_95729.pdf" TargetMode="External"/><Relationship Id="rId15" Type="http://schemas.openxmlformats.org/officeDocument/2006/relationships/hyperlink" Target="https://www.mpam.mp.br/images/CT_n%C2%BA_33-MP-PGJ_94190.pdf" TargetMode="External"/><Relationship Id="rId36" Type="http://schemas.openxmlformats.org/officeDocument/2006/relationships/hyperlink" Target="https://www.mpam.mp.br/images/NF_602906_2024_EDITORA_REVISTA_2f0a7.pdf" TargetMode="External"/><Relationship Id="rId57" Type="http://schemas.openxmlformats.org/officeDocument/2006/relationships/hyperlink" Target="https://www.mpam.mp.br/images/CT_22-2023_-_MP-PGJ_e60b0.pdf" TargetMode="External"/><Relationship Id="rId106" Type="http://schemas.openxmlformats.org/officeDocument/2006/relationships/hyperlink" Target="https://www.mpam.mp.br/images/Contrato_n%C2%BA_002-2019_-_CUSD-CCER_-_MP-PGJ_78b2c.pdf" TargetMode="External"/><Relationship Id="rId127" Type="http://schemas.openxmlformats.org/officeDocument/2006/relationships/hyperlink" Target="https://www.mpam.mp.br/images/NFS_20444_2024_SIDI_ae1d2.pdf" TargetMode="External"/><Relationship Id="rId10" Type="http://schemas.openxmlformats.org/officeDocument/2006/relationships/hyperlink" Target="https://www.mpam.mp.br/images/Transpar%C3%AAncia_2024/Julho/NFs/Servi%C3%A7os/NFS_55_2024_SERVIX_13d05.pdf" TargetMode="External"/><Relationship Id="rId31" Type="http://schemas.openxmlformats.org/officeDocument/2006/relationships/hyperlink" Target="https://www.mpam.mp.br/images/NF_1674_2024_FIOS_TECNOLOGIA_e73c5.pdf" TargetMode="External"/><Relationship Id="rId52" Type="http://schemas.openxmlformats.org/officeDocument/2006/relationships/hyperlink" Target="https://www.mpam.mp.br/images/CT_26-2022_-_MP-PGJ_a5aaf.pdf" TargetMode="External"/><Relationship Id="rId73" Type="http://schemas.openxmlformats.org/officeDocument/2006/relationships/hyperlink" Target="https://www.mpam.mp.br/images/FATURA_22098072024-1_2024_COSAMA_AUTAZES_7beb8.pdf" TargetMode="External"/><Relationship Id="rId78" Type="http://schemas.openxmlformats.org/officeDocument/2006/relationships/hyperlink" Target="https://www.mpam.mp.br/images/CT_18-2024_-_MP-PGJ_f9f2e.pdf" TargetMode="External"/><Relationship Id="rId94" Type="http://schemas.openxmlformats.org/officeDocument/2006/relationships/hyperlink" Target="https://www.mpam.mp.br/images/CCT_06-2022_-_MP-PGJ_b19f3.pdf" TargetMode="External"/><Relationship Id="rId99" Type="http://schemas.openxmlformats.org/officeDocument/2006/relationships/hyperlink" Target="https://www.mpam.mp.br/images/FATURA_869937_07_2024_AMAZONAS_ENERGIA_a7f34.pdf" TargetMode="External"/><Relationship Id="rId101" Type="http://schemas.openxmlformats.org/officeDocument/2006/relationships/hyperlink" Target="https://www.mpam.mp.br/images/NFS_2385532_2024_PRIME_4972f.pdf" TargetMode="External"/><Relationship Id="rId122" Type="http://schemas.openxmlformats.org/officeDocument/2006/relationships/hyperlink" Target="https://www.mpam.mp.br/images/NF_155_2024_STAR_GREEN_e46fb.pdf" TargetMode="External"/><Relationship Id="rId143" Type="http://schemas.openxmlformats.org/officeDocument/2006/relationships/hyperlink" Target="https://www.mpam.mp.br/images/NFS_19254_2024_SIDI_24a9a.pdf" TargetMode="External"/><Relationship Id="rId148" Type="http://schemas.openxmlformats.org/officeDocument/2006/relationships/hyperlink" Target="https://www.mpam.mp.br/images/CT_13-2024_-_MP-PGJ_95dae.pdf" TargetMode="External"/><Relationship Id="rId164" Type="http://schemas.openxmlformats.org/officeDocument/2006/relationships/hyperlink" Target="https://www.mpam.mp.br/images/Contratos/2023/Contrato/CT_01-2023_-_MP-PGJ.pdf_5d0ff.pdf" TargetMode="External"/><Relationship Id="rId169" Type="http://schemas.openxmlformats.org/officeDocument/2006/relationships/hyperlink" Target="https://www.mpam.mp.br/images/CT_n_019-2021-MP-PGJ_60243.pdf" TargetMode="External"/><Relationship Id="rId4" Type="http://schemas.openxmlformats.org/officeDocument/2006/relationships/hyperlink" Target="https://www.mpam.mp.br/images/Transpar%C3%AAncia_2024/Julho/NFs/Servi%C3%A7os/FATURA_23074072024_2024_SAAE_0667d.pdf" TargetMode="External"/><Relationship Id="rId9" Type="http://schemas.openxmlformats.org/officeDocument/2006/relationships/hyperlink" Target="https://www.mpam.mp.br/images/Transpar%C3%AAncia_2024/Julho/NFs/Servi%C3%A7os/NFS_54_2024_SERVIX_7786c.pdf" TargetMode="External"/><Relationship Id="rId180" Type="http://schemas.openxmlformats.org/officeDocument/2006/relationships/hyperlink" Target="https://www.mpam.mp.br/images/NFS_400_2024_F_ALVES_a6c1b.pdf" TargetMode="External"/><Relationship Id="rId26" Type="http://schemas.openxmlformats.org/officeDocument/2006/relationships/hyperlink" Target="https://www.mpam.mp.br/images/Transpar%C3%AAncia_2024/Julho/NFs/Servi%C3%A7os/NF_684_2024_QUALY_NUTRI_6c6d2.pdf" TargetMode="External"/><Relationship Id="rId47" Type="http://schemas.openxmlformats.org/officeDocument/2006/relationships/hyperlink" Target="https://www.mpam.mp.br/images/CT_21-2023_-_MP-PGJ_4dc3f.pdf" TargetMode="External"/><Relationship Id="rId68" Type="http://schemas.openxmlformats.org/officeDocument/2006/relationships/hyperlink" Target="https://www.mpam.mp.br/images/NFS_47503_2024_PRODAM_76ef0.pdf" TargetMode="External"/><Relationship Id="rId89" Type="http://schemas.openxmlformats.org/officeDocument/2006/relationships/hyperlink" Target="https://www.mpam.mp.br/images/CT_n%C2%BA_10-2020-MP-PGJ_d98a6.pdf" TargetMode="External"/><Relationship Id="rId112" Type="http://schemas.openxmlformats.org/officeDocument/2006/relationships/hyperlink" Target="https://www.mpam.mp.br/images/NFS_19857_2024_SIDI_2ac73.pdf" TargetMode="External"/><Relationship Id="rId133" Type="http://schemas.openxmlformats.org/officeDocument/2006/relationships/hyperlink" Target="https://www.mpam.mp.br/images/NFS_463_2024_BMJ_0d78e.pdf" TargetMode="External"/><Relationship Id="rId154" Type="http://schemas.openxmlformats.org/officeDocument/2006/relationships/hyperlink" Target="https://www.mpam.mp.br/images/CT_n%C2%BA_32-MP-PGJ_4ec7e.pdf" TargetMode="External"/><Relationship Id="rId175" Type="http://schemas.openxmlformats.org/officeDocument/2006/relationships/hyperlink" Target="https://www.mpam.mp.br/images/CT_19-2023_-_MP-PGJ_9ff27.pdf" TargetMode="External"/><Relationship Id="rId16" Type="http://schemas.openxmlformats.org/officeDocument/2006/relationships/hyperlink" Target="https://www.mpam.mp.br/images/Transpar%C3%AAncia_2024/Julho/NFs/Servi%C3%A7os/NFS_2397_2024_EYES_NWHERE_24a38.pdf" TargetMode="External"/><Relationship Id="rId37" Type="http://schemas.openxmlformats.org/officeDocument/2006/relationships/hyperlink" Target="https://www.mpam.mp.br/images/NF_603670_2024_EDITORA_REVISTA_a9a9f.pdf" TargetMode="External"/><Relationship Id="rId58" Type="http://schemas.openxmlformats.org/officeDocument/2006/relationships/hyperlink" Target="https://www.mpam.mp.br/images/CT_n%C2%BA_010-2021-_MP-PGJ_59035.pdf" TargetMode="External"/><Relationship Id="rId79" Type="http://schemas.openxmlformats.org/officeDocument/2006/relationships/hyperlink" Target="https://www.mpam.mp.br/images/CT_n%C2%BA_013-2021-MP-PGJ_7c5fc.pdf" TargetMode="External"/><Relationship Id="rId102" Type="http://schemas.openxmlformats.org/officeDocument/2006/relationships/hyperlink" Target="https://www.mpam.mp.br/images/FATURA_74315_2024_CORREIOS_a9010.pdf" TargetMode="External"/><Relationship Id="rId123" Type="http://schemas.openxmlformats.org/officeDocument/2006/relationships/hyperlink" Target="https://www.mpam.mp.br/images/NFS_692233_2024_SOFTPLAN_d74e2.pdf" TargetMode="External"/><Relationship Id="rId144" Type="http://schemas.openxmlformats.org/officeDocument/2006/relationships/hyperlink" Target="https://www.mpam.mp.br/images/NFS_19254_2024_SIDI_24a9a.pdf" TargetMode="External"/><Relationship Id="rId90" Type="http://schemas.openxmlformats.org/officeDocument/2006/relationships/hyperlink" Target="https://www.mpam.mp.br/images/Contratos/2022/Contrato/CT_25-2022_-_MP-PGJ_8363e.pdf" TargetMode="External"/><Relationship Id="rId165" Type="http://schemas.openxmlformats.org/officeDocument/2006/relationships/hyperlink" Target="https://www.mpam.mp.br/images/CT_05-2024_-_MP-PGJ_3adfc.pdf" TargetMode="External"/><Relationship Id="rId27" Type="http://schemas.openxmlformats.org/officeDocument/2006/relationships/hyperlink" Target="https://www.mpam.mp.br/images/NF_586_2024_QUALY_NUTRI_8523a.pdf" TargetMode="External"/><Relationship Id="rId48" Type="http://schemas.openxmlformats.org/officeDocument/2006/relationships/hyperlink" Target="https://www.mpam.mp.br/images/CT_08-2024_-_MP-PGJ_976bb.pdf" TargetMode="External"/><Relationship Id="rId69" Type="http://schemas.openxmlformats.org/officeDocument/2006/relationships/hyperlink" Target="https://www.mpam.mp.br/images/NFS_47501_2024_PRODAM_db176.pdf" TargetMode="External"/><Relationship Id="rId113" Type="http://schemas.openxmlformats.org/officeDocument/2006/relationships/hyperlink" Target="https://www.mpam.mp.br/images/NFS_19857_2024_SIDI_2ac73.pdf" TargetMode="External"/><Relationship Id="rId134" Type="http://schemas.openxmlformats.org/officeDocument/2006/relationships/hyperlink" Target="https://www.mpam.mp.br/images/NFS_463_2024_BMJ_0d78e.pdf" TargetMode="External"/><Relationship Id="rId80" Type="http://schemas.openxmlformats.org/officeDocument/2006/relationships/hyperlink" Target="https://www.mpam.mp.br/images/CT_n%C2%BA_013-2021-MP-PGJ_7c5fc.pdf" TargetMode="External"/><Relationship Id="rId155" Type="http://schemas.openxmlformats.org/officeDocument/2006/relationships/hyperlink" Target="https://www.mpam.mp.br/images/CT_08-2023_-_MP-PGJ_dc9c9.pdf" TargetMode="External"/><Relationship Id="rId176" Type="http://schemas.openxmlformats.org/officeDocument/2006/relationships/hyperlink" Target="https://www.mpam.mp.br/images/CT_19-2023_-_MP-PGJ_9ff27.pdf" TargetMode="External"/><Relationship Id="rId17" Type="http://schemas.openxmlformats.org/officeDocument/2006/relationships/hyperlink" Target="https://www.mpam.mp.br/images/Transpar%C3%AAncia_2024/Julho/NFs/Servi%C3%A7os/NF_635252_2024_BRASOFTWARE_69ec8.pdf" TargetMode="External"/><Relationship Id="rId38" Type="http://schemas.openxmlformats.org/officeDocument/2006/relationships/hyperlink" Target="https://www.mpam.mp.br/images/NF_603705_2024_EDITORA_REVISTA_73fb2.pdf" TargetMode="External"/><Relationship Id="rId59" Type="http://schemas.openxmlformats.org/officeDocument/2006/relationships/hyperlink" Target="https://www.mpam.mp.br/images/NFS_234_2024_FERNANDES_CONSTRU%C3%87%C3%95ES_0e35b.pdf" TargetMode="External"/><Relationship Id="rId103" Type="http://schemas.openxmlformats.org/officeDocument/2006/relationships/hyperlink" Target="https://www.mpam.mp.br/images/CT_01-2024_-_MP-PGJ_ac2a1.pdf" TargetMode="External"/><Relationship Id="rId124" Type="http://schemas.openxmlformats.org/officeDocument/2006/relationships/hyperlink" Target="https://www.mpam.mp.br/images/NFS_43608_2024_GARTNER_21b8e.pdf" TargetMode="External"/><Relationship Id="rId70" Type="http://schemas.openxmlformats.org/officeDocument/2006/relationships/hyperlink" Target="https://www.mpam.mp.br/images/NFS_6603_2024_JF_TECNOLOGIA_37420.pdf" TargetMode="External"/><Relationship Id="rId91" Type="http://schemas.openxmlformats.org/officeDocument/2006/relationships/hyperlink" Target="https://www.mpam.mp.br/images/CCT_06-2022_-_MP-PGJ_b19f3.pdf" TargetMode="External"/><Relationship Id="rId145" Type="http://schemas.openxmlformats.org/officeDocument/2006/relationships/hyperlink" Target="https://www.mpam.mp.br/images/NFS_19254_2024_SIDI_24a9a.pdf" TargetMode="External"/><Relationship Id="rId166" Type="http://schemas.openxmlformats.org/officeDocument/2006/relationships/hyperlink" Target="https://www.mpam.mp.br/images/CT_05-2024_-_MP-PGJ_3adfc.pdf" TargetMode="External"/><Relationship Id="rId1" Type="http://schemas.openxmlformats.org/officeDocument/2006/relationships/hyperlink" Target="https://www.mpam.mp.br/images/CT_18-2023_-MP-PGJ_367f2.pdf" TargetMode="External"/><Relationship Id="rId28" Type="http://schemas.openxmlformats.org/officeDocument/2006/relationships/hyperlink" Target="https://www.mpam.mp.br/images/NF_604_2024_QUALY_NUTRI_f42ee.pdf" TargetMode="External"/><Relationship Id="rId49" Type="http://schemas.openxmlformats.org/officeDocument/2006/relationships/hyperlink" Target="https://www.mpam.mp.br/images/CT_08-2024_-_MP-PGJ_976bb.pdf" TargetMode="External"/><Relationship Id="rId114" Type="http://schemas.openxmlformats.org/officeDocument/2006/relationships/hyperlink" Target="https://www.mpam.mp.br/images/FATURA_0300039361814_2024_OI_SA_9b1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abSelected="1" topLeftCell="A103" zoomScale="70" zoomScaleNormal="70" zoomScaleSheetLayoutView="80" workbookViewId="0">
      <selection activeCell="N8" sqref="N8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41.140625" customWidth="1"/>
    <col min="5" max="5" width="33.140625" style="2" customWidth="1"/>
    <col min="6" max="6" width="34.5703125" style="3" customWidth="1"/>
    <col min="7" max="7" width="17.140625" customWidth="1"/>
    <col min="8" max="8" width="12.42578125" hidden="1" customWidth="1"/>
    <col min="9" max="9" width="17.7109375" hidden="1" customWidth="1"/>
    <col min="10" max="10" width="16" bestFit="1" customWidth="1"/>
    <col min="11" max="11" width="14.85546875" customWidth="1"/>
    <col min="12" max="12" width="17.7109375" bestFit="1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AGOSTO/2024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9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0" customFormat="1" ht="141.75">
      <c r="A7" s="11" t="s">
        <v>15</v>
      </c>
      <c r="B7" s="12">
        <v>1</v>
      </c>
      <c r="C7" s="12">
        <v>18876112000176</v>
      </c>
      <c r="D7" s="13" t="s">
        <v>16</v>
      </c>
      <c r="E7" s="14" t="s">
        <v>17</v>
      </c>
      <c r="F7" s="15" t="s">
        <v>18</v>
      </c>
      <c r="G7" s="16">
        <v>45499</v>
      </c>
      <c r="H7" s="17" t="s">
        <v>19</v>
      </c>
      <c r="I7" s="18">
        <v>300</v>
      </c>
      <c r="J7" s="19">
        <v>45506</v>
      </c>
      <c r="K7" s="13" t="s">
        <v>20</v>
      </c>
      <c r="L7" s="18">
        <v>300</v>
      </c>
      <c r="M7" s="17" t="s">
        <v>21</v>
      </c>
    </row>
    <row r="8" spans="1:13" s="20" customFormat="1" ht="141.75">
      <c r="A8" s="11" t="s">
        <v>15</v>
      </c>
      <c r="B8" s="12">
        <v>2</v>
      </c>
      <c r="C8" s="12">
        <v>18876112000176</v>
      </c>
      <c r="D8" s="13" t="s">
        <v>16</v>
      </c>
      <c r="E8" s="14" t="s">
        <v>22</v>
      </c>
      <c r="F8" s="15" t="s">
        <v>18</v>
      </c>
      <c r="G8" s="16">
        <v>45499</v>
      </c>
      <c r="H8" s="17" t="s">
        <v>23</v>
      </c>
      <c r="I8" s="18">
        <v>300</v>
      </c>
      <c r="J8" s="19">
        <v>45506</v>
      </c>
      <c r="K8" s="13" t="s">
        <v>20</v>
      </c>
      <c r="L8" s="18">
        <v>300</v>
      </c>
      <c r="M8" s="17" t="s">
        <v>21</v>
      </c>
    </row>
    <row r="9" spans="1:13" s="20" customFormat="1" ht="141.75">
      <c r="A9" s="11" t="s">
        <v>15</v>
      </c>
      <c r="B9" s="12">
        <v>3</v>
      </c>
      <c r="C9" s="12">
        <v>4320180000140</v>
      </c>
      <c r="D9" s="13" t="s">
        <v>24</v>
      </c>
      <c r="E9" s="14" t="s">
        <v>25</v>
      </c>
      <c r="F9" s="15" t="s">
        <v>26</v>
      </c>
      <c r="G9" s="16">
        <v>45499</v>
      </c>
      <c r="H9" s="17" t="s">
        <v>27</v>
      </c>
      <c r="I9" s="18">
        <v>127</v>
      </c>
      <c r="J9" s="19">
        <v>45506</v>
      </c>
      <c r="K9" s="13" t="s">
        <v>20</v>
      </c>
      <c r="L9" s="18">
        <v>127</v>
      </c>
      <c r="M9" s="17" t="s">
        <v>28</v>
      </c>
    </row>
    <row r="10" spans="1:13" s="20" customFormat="1" ht="141.75">
      <c r="A10" s="11" t="s">
        <v>15</v>
      </c>
      <c r="B10" s="12">
        <v>4</v>
      </c>
      <c r="C10" s="12">
        <v>2593165000140</v>
      </c>
      <c r="D10" s="13" t="s">
        <v>29</v>
      </c>
      <c r="E10" s="14" t="s">
        <v>30</v>
      </c>
      <c r="F10" s="15" t="s">
        <v>31</v>
      </c>
      <c r="G10" s="16">
        <v>45499</v>
      </c>
      <c r="H10" s="17" t="s">
        <v>32</v>
      </c>
      <c r="I10" s="18">
        <v>37117.24</v>
      </c>
      <c r="J10" s="19">
        <v>45506</v>
      </c>
      <c r="K10" s="13" t="s">
        <v>20</v>
      </c>
      <c r="L10" s="18">
        <f>1781.62+35335.62</f>
        <v>37117.240000000005</v>
      </c>
      <c r="M10" s="17" t="s">
        <v>33</v>
      </c>
    </row>
    <row r="11" spans="1:13" s="20" customFormat="1" ht="126">
      <c r="A11" s="11" t="s">
        <v>15</v>
      </c>
      <c r="B11" s="12">
        <v>5</v>
      </c>
      <c r="C11" s="12">
        <v>1134191000732</v>
      </c>
      <c r="D11" s="13" t="s">
        <v>34</v>
      </c>
      <c r="E11" s="14" t="s">
        <v>35</v>
      </c>
      <c r="F11" s="15" t="s">
        <v>36</v>
      </c>
      <c r="G11" s="16">
        <v>45503</v>
      </c>
      <c r="H11" s="17" t="s">
        <v>37</v>
      </c>
      <c r="I11" s="18">
        <v>2916</v>
      </c>
      <c r="J11" s="19">
        <v>45506</v>
      </c>
      <c r="K11" s="13" t="s">
        <v>20</v>
      </c>
      <c r="L11" s="18">
        <f>139.97+2776.03</f>
        <v>2916</v>
      </c>
      <c r="M11" s="17" t="s">
        <v>38</v>
      </c>
    </row>
    <row r="12" spans="1:13" s="20" customFormat="1" ht="126">
      <c r="A12" s="11" t="s">
        <v>15</v>
      </c>
      <c r="B12" s="12">
        <v>6</v>
      </c>
      <c r="C12" s="12">
        <v>1134191000732</v>
      </c>
      <c r="D12" s="13" t="s">
        <v>34</v>
      </c>
      <c r="E12" s="14" t="s">
        <v>39</v>
      </c>
      <c r="F12" s="15" t="s">
        <v>40</v>
      </c>
      <c r="G12" s="16">
        <v>45503</v>
      </c>
      <c r="H12" s="17" t="s">
        <v>41</v>
      </c>
      <c r="I12" s="18">
        <v>55208</v>
      </c>
      <c r="J12" s="19">
        <v>45506</v>
      </c>
      <c r="K12" s="13" t="s">
        <v>20</v>
      </c>
      <c r="L12" s="18">
        <f>2649.98+52558.02</f>
        <v>55208</v>
      </c>
      <c r="M12" s="17" t="s">
        <v>38</v>
      </c>
    </row>
    <row r="13" spans="1:13" s="20" customFormat="1" ht="141.75">
      <c r="A13" s="11" t="s">
        <v>15</v>
      </c>
      <c r="B13" s="12">
        <v>7</v>
      </c>
      <c r="C13" s="12">
        <v>5340639000130</v>
      </c>
      <c r="D13" s="13" t="s">
        <v>42</v>
      </c>
      <c r="E13" s="21" t="s">
        <v>43</v>
      </c>
      <c r="F13" s="15" t="s">
        <v>44</v>
      </c>
      <c r="G13" s="16">
        <v>45503</v>
      </c>
      <c r="H13" s="17" t="s">
        <v>45</v>
      </c>
      <c r="I13" s="18">
        <v>1804.72</v>
      </c>
      <c r="J13" s="19">
        <v>45506</v>
      </c>
      <c r="K13" s="13" t="s">
        <v>20</v>
      </c>
      <c r="L13" s="18">
        <v>1804.72</v>
      </c>
      <c r="M13" s="17" t="s">
        <v>46</v>
      </c>
    </row>
    <row r="14" spans="1:13" s="20" customFormat="1" ht="110.25">
      <c r="A14" s="11" t="s">
        <v>15</v>
      </c>
      <c r="B14" s="12">
        <v>8</v>
      </c>
      <c r="C14" s="12">
        <v>7244008000223</v>
      </c>
      <c r="D14" s="13" t="s">
        <v>47</v>
      </c>
      <c r="E14" s="14" t="s">
        <v>48</v>
      </c>
      <c r="F14" s="15" t="s">
        <v>49</v>
      </c>
      <c r="G14" s="16">
        <v>45504</v>
      </c>
      <c r="H14" s="17" t="s">
        <v>50</v>
      </c>
      <c r="I14" s="18">
        <v>9000</v>
      </c>
      <c r="J14" s="19">
        <v>45506</v>
      </c>
      <c r="K14" s="13" t="s">
        <v>20</v>
      </c>
      <c r="L14" s="18">
        <f>432+8568</f>
        <v>9000</v>
      </c>
      <c r="M14" s="17" t="s">
        <v>51</v>
      </c>
    </row>
    <row r="15" spans="1:13" s="20" customFormat="1" ht="105">
      <c r="A15" s="11" t="s">
        <v>15</v>
      </c>
      <c r="B15" s="12">
        <v>9</v>
      </c>
      <c r="C15" s="12">
        <v>57142978000105</v>
      </c>
      <c r="D15" s="13" t="s">
        <v>52</v>
      </c>
      <c r="E15" s="13" t="s">
        <v>53</v>
      </c>
      <c r="F15" s="15" t="s">
        <v>54</v>
      </c>
      <c r="G15" s="16">
        <v>45504</v>
      </c>
      <c r="H15" s="17" t="s">
        <v>55</v>
      </c>
      <c r="I15" s="18">
        <v>100170.6</v>
      </c>
      <c r="J15" s="19">
        <v>45506</v>
      </c>
      <c r="K15" s="13" t="s">
        <v>20</v>
      </c>
      <c r="L15" s="18">
        <f>4808.19+95362.41</f>
        <v>100170.6</v>
      </c>
      <c r="M15" s="17" t="s">
        <v>56</v>
      </c>
    </row>
    <row r="16" spans="1:13" s="20" customFormat="1" ht="141.75">
      <c r="A16" s="11" t="s">
        <v>15</v>
      </c>
      <c r="B16" s="12">
        <v>10</v>
      </c>
      <c r="C16" s="12">
        <v>18876112000176</v>
      </c>
      <c r="D16" s="13" t="s">
        <v>16</v>
      </c>
      <c r="E16" s="14" t="s">
        <v>57</v>
      </c>
      <c r="F16" s="15" t="s">
        <v>58</v>
      </c>
      <c r="G16" s="16">
        <v>45504</v>
      </c>
      <c r="H16" s="17" t="s">
        <v>59</v>
      </c>
      <c r="I16" s="18">
        <v>4200</v>
      </c>
      <c r="J16" s="19">
        <v>45506</v>
      </c>
      <c r="K16" s="13" t="s">
        <v>20</v>
      </c>
      <c r="L16" s="18">
        <v>4200</v>
      </c>
      <c r="M16" s="17" t="s">
        <v>60</v>
      </c>
    </row>
    <row r="17" spans="1:16" s="20" customFormat="1" ht="141.75">
      <c r="A17" s="11" t="s">
        <v>15</v>
      </c>
      <c r="B17" s="12">
        <v>11</v>
      </c>
      <c r="C17" s="12">
        <v>1134191000732</v>
      </c>
      <c r="D17" s="13" t="s">
        <v>34</v>
      </c>
      <c r="E17" s="14" t="s">
        <v>61</v>
      </c>
      <c r="F17" s="15" t="s">
        <v>62</v>
      </c>
      <c r="G17" s="16">
        <v>45504</v>
      </c>
      <c r="H17" s="17" t="s">
        <v>63</v>
      </c>
      <c r="I17" s="18">
        <v>2916</v>
      </c>
      <c r="J17" s="19">
        <v>45506</v>
      </c>
      <c r="K17" s="13" t="s">
        <v>20</v>
      </c>
      <c r="L17" s="18">
        <f>139.97+2776.03</f>
        <v>2916</v>
      </c>
      <c r="M17" s="17" t="s">
        <v>64</v>
      </c>
    </row>
    <row r="18" spans="1:16" s="20" customFormat="1" ht="141.75">
      <c r="A18" s="11" t="s">
        <v>15</v>
      </c>
      <c r="B18" s="12">
        <v>12</v>
      </c>
      <c r="C18" s="12">
        <v>1134191000732</v>
      </c>
      <c r="D18" s="13" t="s">
        <v>34</v>
      </c>
      <c r="E18" s="14" t="s">
        <v>65</v>
      </c>
      <c r="F18" s="15" t="s">
        <v>66</v>
      </c>
      <c r="G18" s="16">
        <v>45504</v>
      </c>
      <c r="H18" s="17" t="s">
        <v>67</v>
      </c>
      <c r="I18" s="18">
        <v>55208</v>
      </c>
      <c r="J18" s="19">
        <v>45506</v>
      </c>
      <c r="K18" s="13" t="s">
        <v>20</v>
      </c>
      <c r="L18" s="22">
        <f>2649.98+52558.02</f>
        <v>55208</v>
      </c>
      <c r="M18" s="23" t="s">
        <v>64</v>
      </c>
    </row>
    <row r="19" spans="1:16" s="20" customFormat="1" ht="141.75">
      <c r="A19" s="11" t="s">
        <v>15</v>
      </c>
      <c r="B19" s="12">
        <v>13</v>
      </c>
      <c r="C19" s="12">
        <v>18876112000176</v>
      </c>
      <c r="D19" s="13" t="s">
        <v>16</v>
      </c>
      <c r="E19" s="14" t="s">
        <v>68</v>
      </c>
      <c r="F19" s="15" t="s">
        <v>69</v>
      </c>
      <c r="G19" s="16">
        <v>45504</v>
      </c>
      <c r="H19" s="17" t="s">
        <v>70</v>
      </c>
      <c r="I19" s="18">
        <v>600</v>
      </c>
      <c r="J19" s="19">
        <v>45506</v>
      </c>
      <c r="K19" s="13" t="s">
        <v>20</v>
      </c>
      <c r="L19" s="18">
        <v>600</v>
      </c>
      <c r="M19" s="17" t="s">
        <v>71</v>
      </c>
    </row>
    <row r="20" spans="1:16" s="20" customFormat="1" ht="90">
      <c r="A20" s="11" t="s">
        <v>15</v>
      </c>
      <c r="B20" s="12">
        <v>14</v>
      </c>
      <c r="C20" s="12">
        <v>11699529000161</v>
      </c>
      <c r="D20" s="13" t="s">
        <v>72</v>
      </c>
      <c r="E20" s="13" t="s">
        <v>73</v>
      </c>
      <c r="F20" s="15" t="s">
        <v>74</v>
      </c>
      <c r="G20" s="16">
        <v>45504</v>
      </c>
      <c r="H20" s="17" t="s">
        <v>75</v>
      </c>
      <c r="I20" s="18">
        <v>38400</v>
      </c>
      <c r="J20" s="19">
        <v>45506</v>
      </c>
      <c r="K20" s="13" t="s">
        <v>20</v>
      </c>
      <c r="L20" s="18">
        <v>38400</v>
      </c>
      <c r="M20" s="17" t="s">
        <v>76</v>
      </c>
    </row>
    <row r="21" spans="1:16" s="20" customFormat="1" ht="75" customHeight="1">
      <c r="A21" s="11" t="s">
        <v>77</v>
      </c>
      <c r="B21" s="12">
        <v>15</v>
      </c>
      <c r="C21" s="12">
        <v>11699529000161</v>
      </c>
      <c r="D21" s="13" t="s">
        <v>72</v>
      </c>
      <c r="E21" s="24" t="s">
        <v>78</v>
      </c>
      <c r="F21" s="15" t="s">
        <v>79</v>
      </c>
      <c r="G21" s="16">
        <v>45505</v>
      </c>
      <c r="H21" s="17" t="s">
        <v>80</v>
      </c>
      <c r="I21" s="18">
        <v>14356</v>
      </c>
      <c r="J21" s="24">
        <v>45509</v>
      </c>
      <c r="K21" s="13" t="s">
        <v>20</v>
      </c>
      <c r="L21" s="18">
        <v>14356</v>
      </c>
      <c r="M21" s="17" t="s">
        <v>81</v>
      </c>
    </row>
    <row r="22" spans="1:16" s="20" customFormat="1" ht="164.25" customHeight="1">
      <c r="A22" s="11" t="s">
        <v>77</v>
      </c>
      <c r="B22" s="12">
        <v>16</v>
      </c>
      <c r="C22" s="12">
        <v>11699529000161</v>
      </c>
      <c r="D22" s="13" t="s">
        <v>72</v>
      </c>
      <c r="E22" s="24" t="s">
        <v>82</v>
      </c>
      <c r="F22" s="15" t="s">
        <v>83</v>
      </c>
      <c r="G22" s="16">
        <v>45505</v>
      </c>
      <c r="H22" s="17" t="s">
        <v>84</v>
      </c>
      <c r="I22" s="18">
        <v>10767</v>
      </c>
      <c r="J22" s="24">
        <v>45509</v>
      </c>
      <c r="K22" s="13" t="s">
        <v>20</v>
      </c>
      <c r="L22" s="18">
        <v>10767</v>
      </c>
      <c r="M22" s="17" t="s">
        <v>85</v>
      </c>
    </row>
    <row r="23" spans="1:16" s="20" customFormat="1" ht="119.25" customHeight="1">
      <c r="A23" s="11" t="s">
        <v>77</v>
      </c>
      <c r="B23" s="12">
        <v>17</v>
      </c>
      <c r="C23" s="12">
        <v>84544469000181</v>
      </c>
      <c r="D23" s="13" t="s">
        <v>86</v>
      </c>
      <c r="E23" s="14" t="s">
        <v>87</v>
      </c>
      <c r="F23" s="15" t="s">
        <v>88</v>
      </c>
      <c r="G23" s="16">
        <v>45505</v>
      </c>
      <c r="H23" s="17" t="s">
        <v>89</v>
      </c>
      <c r="I23" s="18">
        <v>3795.9</v>
      </c>
      <c r="J23" s="24">
        <v>45509</v>
      </c>
      <c r="K23" s="13" t="s">
        <v>20</v>
      </c>
      <c r="L23" s="18">
        <f>189.8+3606.1</f>
        <v>3795.9</v>
      </c>
      <c r="M23" s="17" t="s">
        <v>90</v>
      </c>
    </row>
    <row r="24" spans="1:16" s="20" customFormat="1" ht="90" customHeight="1">
      <c r="A24" s="11" t="s">
        <v>77</v>
      </c>
      <c r="B24" s="12">
        <v>18</v>
      </c>
      <c r="C24" s="12">
        <v>11699529000161</v>
      </c>
      <c r="D24" s="13" t="s">
        <v>72</v>
      </c>
      <c r="E24" s="24" t="s">
        <v>91</v>
      </c>
      <c r="F24" s="15" t="s">
        <v>92</v>
      </c>
      <c r="G24" s="16">
        <v>45505</v>
      </c>
      <c r="H24" s="17" t="s">
        <v>93</v>
      </c>
      <c r="I24" s="18">
        <v>446</v>
      </c>
      <c r="J24" s="24">
        <v>45509</v>
      </c>
      <c r="K24" s="13" t="s">
        <v>20</v>
      </c>
      <c r="L24" s="18">
        <v>446</v>
      </c>
      <c r="M24" s="17" t="s">
        <v>94</v>
      </c>
      <c r="P24" s="25"/>
    </row>
    <row r="25" spans="1:16" s="20" customFormat="1" ht="117.75" customHeight="1">
      <c r="A25" s="11" t="s">
        <v>77</v>
      </c>
      <c r="B25" s="12">
        <v>19</v>
      </c>
      <c r="C25" s="12">
        <v>25125064000140</v>
      </c>
      <c r="D25" s="13" t="s">
        <v>95</v>
      </c>
      <c r="E25" s="14" t="s">
        <v>96</v>
      </c>
      <c r="F25" s="15" t="s">
        <v>97</v>
      </c>
      <c r="G25" s="16">
        <v>45505</v>
      </c>
      <c r="H25" s="17" t="s">
        <v>98</v>
      </c>
      <c r="I25" s="18">
        <v>5497.42</v>
      </c>
      <c r="J25" s="24">
        <v>45509</v>
      </c>
      <c r="K25" s="13" t="s">
        <v>20</v>
      </c>
      <c r="L25" s="18">
        <f>263.88+5233.54</f>
        <v>5497.42</v>
      </c>
      <c r="M25" s="17" t="s">
        <v>99</v>
      </c>
    </row>
    <row r="26" spans="1:16" s="20" customFormat="1" ht="117.75" customHeight="1">
      <c r="A26" s="11" t="s">
        <v>77</v>
      </c>
      <c r="B26" s="12">
        <v>20</v>
      </c>
      <c r="C26" s="12">
        <v>25125064000140</v>
      </c>
      <c r="D26" s="13" t="s">
        <v>95</v>
      </c>
      <c r="E26" s="14" t="s">
        <v>100</v>
      </c>
      <c r="F26" s="15" t="s">
        <v>101</v>
      </c>
      <c r="G26" s="16">
        <v>45505</v>
      </c>
      <c r="H26" s="17" t="s">
        <v>102</v>
      </c>
      <c r="I26" s="18">
        <v>6227.55</v>
      </c>
      <c r="J26" s="24">
        <v>45509</v>
      </c>
      <c r="K26" s="13" t="s">
        <v>20</v>
      </c>
      <c r="L26" s="18">
        <f>298.92+5928.63</f>
        <v>6227.55</v>
      </c>
      <c r="M26" s="17" t="s">
        <v>99</v>
      </c>
    </row>
    <row r="27" spans="1:16" s="20" customFormat="1" ht="117.75" customHeight="1">
      <c r="A27" s="11" t="s">
        <v>77</v>
      </c>
      <c r="B27" s="12">
        <v>21</v>
      </c>
      <c r="C27" s="12">
        <v>4301769000109</v>
      </c>
      <c r="D27" s="13" t="s">
        <v>103</v>
      </c>
      <c r="E27" s="13" t="s">
        <v>104</v>
      </c>
      <c r="F27" s="15" t="s">
        <v>105</v>
      </c>
      <c r="G27" s="16">
        <v>45506</v>
      </c>
      <c r="H27" s="17" t="s">
        <v>106</v>
      </c>
      <c r="I27" s="18">
        <v>5514.57</v>
      </c>
      <c r="J27" s="24">
        <v>45509</v>
      </c>
      <c r="K27" s="13" t="s">
        <v>20</v>
      </c>
      <c r="L27" s="18">
        <v>5514.57</v>
      </c>
      <c r="M27" s="17" t="s">
        <v>107</v>
      </c>
    </row>
    <row r="28" spans="1:16" s="20" customFormat="1" ht="157.5">
      <c r="A28" s="11" t="s">
        <v>77</v>
      </c>
      <c r="B28" s="12">
        <v>22</v>
      </c>
      <c r="C28" s="12">
        <v>8584308000133</v>
      </c>
      <c r="D28" s="13" t="s">
        <v>108</v>
      </c>
      <c r="E28" s="14" t="s">
        <v>109</v>
      </c>
      <c r="F28" s="15" t="s">
        <v>110</v>
      </c>
      <c r="G28" s="16">
        <v>45506</v>
      </c>
      <c r="H28" s="17" t="s">
        <v>111</v>
      </c>
      <c r="I28" s="18">
        <v>366.67</v>
      </c>
      <c r="J28" s="24">
        <v>45509</v>
      </c>
      <c r="K28" s="13" t="s">
        <v>20</v>
      </c>
      <c r="L28" s="18">
        <v>366.67</v>
      </c>
      <c r="M28" s="17" t="s">
        <v>112</v>
      </c>
    </row>
    <row r="29" spans="1:16" s="20" customFormat="1" ht="168.75" customHeight="1">
      <c r="A29" s="11" t="s">
        <v>77</v>
      </c>
      <c r="B29" s="12">
        <v>23</v>
      </c>
      <c r="C29" s="12">
        <v>60501293000112</v>
      </c>
      <c r="D29" s="13" t="s">
        <v>113</v>
      </c>
      <c r="E29" s="26" t="s">
        <v>114</v>
      </c>
      <c r="F29" s="15" t="s">
        <v>115</v>
      </c>
      <c r="G29" s="16">
        <v>45506</v>
      </c>
      <c r="H29" s="17" t="s">
        <v>116</v>
      </c>
      <c r="I29" s="18">
        <v>2873.69</v>
      </c>
      <c r="J29" s="24">
        <v>45509</v>
      </c>
      <c r="K29" s="13" t="s">
        <v>20</v>
      </c>
      <c r="L29" s="18">
        <f>34.49+2839.2</f>
        <v>2873.6899999999996</v>
      </c>
      <c r="M29" s="17" t="s">
        <v>117</v>
      </c>
    </row>
    <row r="30" spans="1:16" ht="165.75" customHeight="1">
      <c r="A30" s="11" t="s">
        <v>77</v>
      </c>
      <c r="B30" s="12">
        <v>24</v>
      </c>
      <c r="C30" s="12">
        <v>60501293000112</v>
      </c>
      <c r="D30" s="13" t="s">
        <v>113</v>
      </c>
      <c r="E30" s="26" t="s">
        <v>118</v>
      </c>
      <c r="F30" s="15" t="s">
        <v>119</v>
      </c>
      <c r="G30" s="16">
        <v>45506</v>
      </c>
      <c r="H30" s="17" t="s">
        <v>120</v>
      </c>
      <c r="I30" s="18">
        <v>3158.12</v>
      </c>
      <c r="J30" s="24">
        <v>45509</v>
      </c>
      <c r="K30" s="13" t="s">
        <v>20</v>
      </c>
      <c r="L30" s="18">
        <f>37.9+3120.22</f>
        <v>3158.12</v>
      </c>
      <c r="M30" s="17" t="s">
        <v>117</v>
      </c>
    </row>
    <row r="31" spans="1:16" s="20" customFormat="1" ht="161.25" customHeight="1">
      <c r="A31" s="11" t="s">
        <v>77</v>
      </c>
      <c r="B31" s="12">
        <v>25</v>
      </c>
      <c r="C31" s="12">
        <v>60501293000112</v>
      </c>
      <c r="D31" s="13" t="s">
        <v>113</v>
      </c>
      <c r="E31" s="26" t="s">
        <v>121</v>
      </c>
      <c r="F31" s="15" t="s">
        <v>122</v>
      </c>
      <c r="G31" s="16">
        <v>45506</v>
      </c>
      <c r="H31" s="17" t="s">
        <v>123</v>
      </c>
      <c r="I31" s="18">
        <v>2873.69</v>
      </c>
      <c r="J31" s="24">
        <v>45509</v>
      </c>
      <c r="K31" s="13" t="s">
        <v>20</v>
      </c>
      <c r="L31" s="18">
        <f>34.49+2839.2</f>
        <v>2873.6899999999996</v>
      </c>
      <c r="M31" s="17" t="s">
        <v>117</v>
      </c>
    </row>
    <row r="32" spans="1:16" s="20" customFormat="1" ht="174" customHeight="1">
      <c r="A32" s="11" t="s">
        <v>77</v>
      </c>
      <c r="B32" s="12">
        <v>26</v>
      </c>
      <c r="C32" s="12">
        <v>60501293000112</v>
      </c>
      <c r="D32" s="13" t="s">
        <v>113</v>
      </c>
      <c r="E32" s="26" t="s">
        <v>124</v>
      </c>
      <c r="F32" s="15" t="s">
        <v>125</v>
      </c>
      <c r="G32" s="16">
        <v>45506</v>
      </c>
      <c r="H32" s="17" t="s">
        <v>126</v>
      </c>
      <c r="I32" s="18">
        <v>3158.12</v>
      </c>
      <c r="J32" s="24">
        <v>45509</v>
      </c>
      <c r="K32" s="13" t="s">
        <v>20</v>
      </c>
      <c r="L32" s="18">
        <f>37.9+3120.22</f>
        <v>3158.12</v>
      </c>
      <c r="M32" s="17" t="s">
        <v>117</v>
      </c>
      <c r="N32" s="27"/>
    </row>
    <row r="33" spans="1:13" s="20" customFormat="1" ht="159.75" customHeight="1">
      <c r="A33" s="11" t="s">
        <v>77</v>
      </c>
      <c r="B33" s="12">
        <v>27</v>
      </c>
      <c r="C33" s="12">
        <v>27816603000112</v>
      </c>
      <c r="D33" s="13" t="s">
        <v>127</v>
      </c>
      <c r="E33" s="14" t="s">
        <v>128</v>
      </c>
      <c r="F33" s="15" t="s">
        <v>129</v>
      </c>
      <c r="G33" s="16">
        <v>45506</v>
      </c>
      <c r="H33" s="17" t="s">
        <v>130</v>
      </c>
      <c r="I33" s="18">
        <v>49972.11</v>
      </c>
      <c r="J33" s="24">
        <v>45512</v>
      </c>
      <c r="K33" s="13" t="s">
        <v>20</v>
      </c>
      <c r="L33" s="18">
        <f>45624.53+999.44+599.67</f>
        <v>47223.64</v>
      </c>
      <c r="M33" s="17" t="s">
        <v>131</v>
      </c>
    </row>
    <row r="34" spans="1:13" s="20" customFormat="1" ht="126">
      <c r="A34" s="11" t="s">
        <v>77</v>
      </c>
      <c r="B34" s="12">
        <v>28</v>
      </c>
      <c r="C34" s="12">
        <v>8584308000133</v>
      </c>
      <c r="D34" s="13" t="s">
        <v>108</v>
      </c>
      <c r="E34" s="14" t="s">
        <v>132</v>
      </c>
      <c r="F34" s="15" t="s">
        <v>110</v>
      </c>
      <c r="G34" s="16">
        <v>45506</v>
      </c>
      <c r="H34" s="17" t="s">
        <v>133</v>
      </c>
      <c r="I34" s="18">
        <v>733.33</v>
      </c>
      <c r="J34" s="24">
        <v>45512</v>
      </c>
      <c r="K34" s="13" t="s">
        <v>20</v>
      </c>
      <c r="L34" s="18">
        <f>678.33+55</f>
        <v>733.33</v>
      </c>
      <c r="M34" s="17" t="s">
        <v>112</v>
      </c>
    </row>
    <row r="35" spans="1:13" s="20" customFormat="1" ht="105">
      <c r="A35" s="11" t="s">
        <v>77</v>
      </c>
      <c r="B35" s="12">
        <v>29</v>
      </c>
      <c r="C35" s="12">
        <v>27985750000116</v>
      </c>
      <c r="D35" s="13" t="s">
        <v>134</v>
      </c>
      <c r="E35" s="24" t="s">
        <v>135</v>
      </c>
      <c r="F35" s="15" t="s">
        <v>136</v>
      </c>
      <c r="G35" s="16">
        <v>45512</v>
      </c>
      <c r="H35" s="17" t="s">
        <v>137</v>
      </c>
      <c r="I35" s="18">
        <v>6750</v>
      </c>
      <c r="J35" s="24">
        <v>45512</v>
      </c>
      <c r="K35" s="13" t="s">
        <v>20</v>
      </c>
      <c r="L35" s="18">
        <f>6494.17+255.83</f>
        <v>6750</v>
      </c>
      <c r="M35" s="17" t="s">
        <v>138</v>
      </c>
    </row>
    <row r="36" spans="1:13" s="20" customFormat="1" ht="110.25">
      <c r="A36" s="11" t="s">
        <v>77</v>
      </c>
      <c r="B36" s="12">
        <v>30</v>
      </c>
      <c r="C36" s="12">
        <v>27985750000116</v>
      </c>
      <c r="D36" s="13" t="s">
        <v>139</v>
      </c>
      <c r="E36" s="14" t="s">
        <v>140</v>
      </c>
      <c r="F36" s="15" t="s">
        <v>141</v>
      </c>
      <c r="G36" s="16">
        <v>45512</v>
      </c>
      <c r="H36" s="17" t="s">
        <v>142</v>
      </c>
      <c r="I36" s="18">
        <v>8114.4</v>
      </c>
      <c r="J36" s="24">
        <v>45512</v>
      </c>
      <c r="K36" s="13" t="s">
        <v>20</v>
      </c>
      <c r="L36" s="18">
        <f>8114.4</f>
        <v>8114.4</v>
      </c>
      <c r="M36" s="17" t="s">
        <v>143</v>
      </c>
    </row>
    <row r="37" spans="1:13" s="20" customFormat="1" ht="194.25" customHeight="1">
      <c r="A37" s="11" t="s">
        <v>77</v>
      </c>
      <c r="B37" s="12">
        <v>31</v>
      </c>
      <c r="C37" s="12">
        <v>11699529000161</v>
      </c>
      <c r="D37" s="13" t="s">
        <v>72</v>
      </c>
      <c r="E37" s="24" t="s">
        <v>144</v>
      </c>
      <c r="F37" s="15" t="s">
        <v>145</v>
      </c>
      <c r="G37" s="16">
        <v>45512</v>
      </c>
      <c r="H37" s="17" t="s">
        <v>146</v>
      </c>
      <c r="I37" s="18">
        <v>10767</v>
      </c>
      <c r="J37" s="24">
        <v>45512</v>
      </c>
      <c r="K37" s="13" t="s">
        <v>20</v>
      </c>
      <c r="L37" s="18">
        <v>10767</v>
      </c>
      <c r="M37" s="17" t="s">
        <v>147</v>
      </c>
    </row>
    <row r="38" spans="1:13" s="20" customFormat="1" ht="166.5" customHeight="1">
      <c r="A38" s="11" t="s">
        <v>77</v>
      </c>
      <c r="B38" s="12">
        <v>32</v>
      </c>
      <c r="C38" s="12">
        <v>2341467000120</v>
      </c>
      <c r="D38" s="13" t="s">
        <v>148</v>
      </c>
      <c r="E38" s="14" t="s">
        <v>149</v>
      </c>
      <c r="F38" s="15" t="s">
        <v>150</v>
      </c>
      <c r="G38" s="16">
        <v>45512</v>
      </c>
      <c r="H38" s="17" t="s">
        <v>151</v>
      </c>
      <c r="I38" s="18">
        <v>11356.26</v>
      </c>
      <c r="J38" s="24">
        <v>45512</v>
      </c>
      <c r="K38" s="13" t="s">
        <v>20</v>
      </c>
      <c r="L38" s="18">
        <f>292.76+11063.5</f>
        <v>11356.26</v>
      </c>
      <c r="M38" s="17" t="s">
        <v>152</v>
      </c>
    </row>
    <row r="39" spans="1:13" s="20" customFormat="1" ht="192.75" customHeight="1">
      <c r="A39" s="11" t="s">
        <v>77</v>
      </c>
      <c r="B39" s="12">
        <v>33</v>
      </c>
      <c r="C39" s="12">
        <v>11699529000161</v>
      </c>
      <c r="D39" s="13" t="s">
        <v>72</v>
      </c>
      <c r="E39" s="24" t="s">
        <v>153</v>
      </c>
      <c r="F39" s="28" t="s">
        <v>154</v>
      </c>
      <c r="G39" s="16">
        <v>45512</v>
      </c>
      <c r="H39" s="17" t="s">
        <v>155</v>
      </c>
      <c r="I39" s="18">
        <v>12920.4</v>
      </c>
      <c r="J39" s="24">
        <v>45512</v>
      </c>
      <c r="K39" s="13" t="s">
        <v>20</v>
      </c>
      <c r="L39" s="18">
        <v>12920.4</v>
      </c>
      <c r="M39" s="17" t="s">
        <v>156</v>
      </c>
    </row>
    <row r="40" spans="1:13" s="20" customFormat="1" ht="90.75" customHeight="1">
      <c r="A40" s="11" t="s">
        <v>77</v>
      </c>
      <c r="B40" s="12">
        <v>34</v>
      </c>
      <c r="C40" s="12">
        <v>11699529000161</v>
      </c>
      <c r="D40" s="13" t="s">
        <v>72</v>
      </c>
      <c r="E40" s="24" t="s">
        <v>157</v>
      </c>
      <c r="F40" s="15" t="s">
        <v>158</v>
      </c>
      <c r="G40" s="16">
        <v>45516</v>
      </c>
      <c r="H40" s="17" t="s">
        <v>159</v>
      </c>
      <c r="I40" s="18">
        <v>11000</v>
      </c>
      <c r="J40" s="24">
        <v>45516</v>
      </c>
      <c r="K40" s="13" t="s">
        <v>20</v>
      </c>
      <c r="L40" s="18">
        <v>11000</v>
      </c>
      <c r="M40" s="17" t="s">
        <v>160</v>
      </c>
    </row>
    <row r="41" spans="1:13" s="20" customFormat="1" ht="162.75" customHeight="1">
      <c r="A41" s="11" t="s">
        <v>77</v>
      </c>
      <c r="B41" s="12">
        <v>35</v>
      </c>
      <c r="C41" s="12">
        <v>27816603000112</v>
      </c>
      <c r="D41" s="13" t="s">
        <v>127</v>
      </c>
      <c r="E41" s="14" t="s">
        <v>161</v>
      </c>
      <c r="F41" s="15" t="s">
        <v>162</v>
      </c>
      <c r="G41" s="16">
        <v>45518</v>
      </c>
      <c r="H41" s="17" t="s">
        <v>163</v>
      </c>
      <c r="I41" s="18">
        <v>21635.439999999999</v>
      </c>
      <c r="J41" s="24">
        <v>45518</v>
      </c>
      <c r="K41" s="13" t="s">
        <v>20</v>
      </c>
      <c r="L41" s="18">
        <f>259.63+432.71+19753.15+1189.95</f>
        <v>21635.440000000002</v>
      </c>
      <c r="M41" s="17" t="s">
        <v>131</v>
      </c>
    </row>
    <row r="42" spans="1:13" s="20" customFormat="1" ht="141.75">
      <c r="A42" s="11" t="s">
        <v>77</v>
      </c>
      <c r="B42" s="12">
        <v>36</v>
      </c>
      <c r="C42" s="12">
        <v>33179565000137</v>
      </c>
      <c r="D42" s="13" t="s">
        <v>164</v>
      </c>
      <c r="E42" s="14" t="s">
        <v>165</v>
      </c>
      <c r="F42" s="15" t="s">
        <v>166</v>
      </c>
      <c r="G42" s="16">
        <v>45518</v>
      </c>
      <c r="H42" s="17" t="s">
        <v>167</v>
      </c>
      <c r="I42" s="18">
        <v>33394.99</v>
      </c>
      <c r="J42" s="24">
        <v>45518</v>
      </c>
      <c r="K42" s="13" t="s">
        <v>20</v>
      </c>
      <c r="L42" s="18">
        <f>1602.96+31792.03</f>
        <v>33394.99</v>
      </c>
      <c r="M42" s="17" t="s">
        <v>168</v>
      </c>
    </row>
    <row r="43" spans="1:13" s="20" customFormat="1" ht="157.5">
      <c r="A43" s="11" t="s">
        <v>77</v>
      </c>
      <c r="B43" s="12">
        <v>37</v>
      </c>
      <c r="C43" s="12">
        <v>33179565000137</v>
      </c>
      <c r="D43" s="13" t="s">
        <v>164</v>
      </c>
      <c r="E43" s="14" t="s">
        <v>169</v>
      </c>
      <c r="F43" s="15" t="s">
        <v>170</v>
      </c>
      <c r="G43" s="16">
        <v>45518</v>
      </c>
      <c r="H43" s="17" t="s">
        <v>171</v>
      </c>
      <c r="I43" s="18">
        <v>258.39999999999998</v>
      </c>
      <c r="J43" s="24">
        <v>45518</v>
      </c>
      <c r="K43" s="13" t="s">
        <v>20</v>
      </c>
      <c r="L43" s="18">
        <f>12.4+246</f>
        <v>258.39999999999998</v>
      </c>
      <c r="M43" s="17" t="s">
        <v>172</v>
      </c>
    </row>
    <row r="44" spans="1:13" s="20" customFormat="1" ht="158.25" customHeight="1">
      <c r="A44" s="11" t="s">
        <v>77</v>
      </c>
      <c r="B44" s="12">
        <v>38</v>
      </c>
      <c r="C44" s="12">
        <v>5926726000173</v>
      </c>
      <c r="D44" s="13" t="s">
        <v>173</v>
      </c>
      <c r="E44" s="14" t="s">
        <v>174</v>
      </c>
      <c r="F44" s="15" t="s">
        <v>175</v>
      </c>
      <c r="G44" s="16">
        <v>45518</v>
      </c>
      <c r="H44" s="17" t="s">
        <v>176</v>
      </c>
      <c r="I44" s="18">
        <v>11214.67</v>
      </c>
      <c r="J44" s="24">
        <v>45518</v>
      </c>
      <c r="K44" s="13" t="s">
        <v>20</v>
      </c>
      <c r="L44" s="18">
        <f>538.3+10676.37</f>
        <v>11214.67</v>
      </c>
      <c r="M44" s="17" t="s">
        <v>177</v>
      </c>
    </row>
    <row r="45" spans="1:13" s="20" customFormat="1" ht="157.5">
      <c r="A45" s="11" t="s">
        <v>77</v>
      </c>
      <c r="B45" s="12">
        <v>39</v>
      </c>
      <c r="C45" s="12">
        <v>604122000197</v>
      </c>
      <c r="D45" s="13" t="s">
        <v>178</v>
      </c>
      <c r="E45" s="14" t="s">
        <v>179</v>
      </c>
      <c r="F45" s="15" t="s">
        <v>180</v>
      </c>
      <c r="G45" s="16">
        <v>45518</v>
      </c>
      <c r="H45" s="17" t="s">
        <v>181</v>
      </c>
      <c r="I45" s="18">
        <v>379374.25</v>
      </c>
      <c r="J45" s="24">
        <v>45518</v>
      </c>
      <c r="K45" s="13" t="s">
        <v>20</v>
      </c>
      <c r="L45" s="18">
        <v>379374.25</v>
      </c>
      <c r="M45" s="17" t="s">
        <v>182</v>
      </c>
    </row>
    <row r="46" spans="1:13" s="20" customFormat="1" ht="141.75">
      <c r="A46" s="11" t="s">
        <v>77</v>
      </c>
      <c r="B46" s="12">
        <v>40</v>
      </c>
      <c r="C46" s="29">
        <v>4201934000142</v>
      </c>
      <c r="D46" s="13" t="s">
        <v>183</v>
      </c>
      <c r="E46" s="14" t="s">
        <v>184</v>
      </c>
      <c r="F46" s="15" t="s">
        <v>185</v>
      </c>
      <c r="G46" s="16">
        <v>45518</v>
      </c>
      <c r="H46" s="17" t="s">
        <v>186</v>
      </c>
      <c r="I46" s="30">
        <v>1741.28</v>
      </c>
      <c r="J46" s="24">
        <v>45518</v>
      </c>
      <c r="K46" s="13" t="s">
        <v>20</v>
      </c>
      <c r="L46" s="18">
        <f>41.79+1699.49</f>
        <v>1741.28</v>
      </c>
      <c r="M46" s="17" t="s">
        <v>187</v>
      </c>
    </row>
    <row r="47" spans="1:13" s="20" customFormat="1" ht="140.25" customHeight="1">
      <c r="A47" s="11" t="s">
        <v>77</v>
      </c>
      <c r="B47" s="12">
        <v>41</v>
      </c>
      <c r="C47" s="12">
        <v>22865751000103</v>
      </c>
      <c r="D47" s="13" t="s">
        <v>188</v>
      </c>
      <c r="E47" s="14" t="s">
        <v>189</v>
      </c>
      <c r="F47" s="15" t="s">
        <v>190</v>
      </c>
      <c r="G47" s="16">
        <v>45518</v>
      </c>
      <c r="H47" s="17" t="s">
        <v>191</v>
      </c>
      <c r="I47" s="18">
        <v>18488</v>
      </c>
      <c r="J47" s="24">
        <v>45518</v>
      </c>
      <c r="K47" s="13" t="s">
        <v>20</v>
      </c>
      <c r="L47" s="18">
        <v>18488</v>
      </c>
      <c r="M47" s="17" t="s">
        <v>192</v>
      </c>
    </row>
    <row r="48" spans="1:13" s="20" customFormat="1" ht="141.75">
      <c r="A48" s="11" t="s">
        <v>77</v>
      </c>
      <c r="B48" s="12">
        <v>42</v>
      </c>
      <c r="C48" s="12">
        <v>4407920000180</v>
      </c>
      <c r="D48" s="13" t="s">
        <v>193</v>
      </c>
      <c r="E48" s="14" t="s">
        <v>194</v>
      </c>
      <c r="F48" s="15" t="s">
        <v>195</v>
      </c>
      <c r="G48" s="16">
        <v>45518</v>
      </c>
      <c r="H48" s="17" t="s">
        <v>196</v>
      </c>
      <c r="I48" s="18">
        <v>27886.3</v>
      </c>
      <c r="J48" s="24">
        <v>45518</v>
      </c>
      <c r="K48" s="13" t="s">
        <v>20</v>
      </c>
      <c r="L48" s="18">
        <f>1394.32+26491.98</f>
        <v>27886.3</v>
      </c>
      <c r="M48" s="17" t="s">
        <v>197</v>
      </c>
    </row>
    <row r="49" spans="1:13" s="20" customFormat="1" ht="141.75">
      <c r="A49" s="11" t="s">
        <v>77</v>
      </c>
      <c r="B49" s="12">
        <v>43</v>
      </c>
      <c r="C49" s="12">
        <v>4824261000187</v>
      </c>
      <c r="D49" s="13" t="s">
        <v>198</v>
      </c>
      <c r="E49" s="14" t="s">
        <v>199</v>
      </c>
      <c r="F49" s="15" t="s">
        <v>200</v>
      </c>
      <c r="G49" s="16">
        <v>45518</v>
      </c>
      <c r="H49" s="17" t="s">
        <v>201</v>
      </c>
      <c r="I49" s="18">
        <v>9000</v>
      </c>
      <c r="J49" s="24">
        <v>45518</v>
      </c>
      <c r="K49" s="13" t="s">
        <v>20</v>
      </c>
      <c r="L49" s="18">
        <f>450+8550</f>
        <v>9000</v>
      </c>
      <c r="M49" s="17" t="s">
        <v>202</v>
      </c>
    </row>
    <row r="50" spans="1:13" s="20" customFormat="1" ht="148.5" customHeight="1">
      <c r="A50" s="11" t="s">
        <v>77</v>
      </c>
      <c r="B50" s="12">
        <v>44</v>
      </c>
      <c r="C50" s="31">
        <v>4407920000180</v>
      </c>
      <c r="D50" s="13" t="s">
        <v>193</v>
      </c>
      <c r="E50" s="14" t="s">
        <v>203</v>
      </c>
      <c r="F50" s="15" t="s">
        <v>204</v>
      </c>
      <c r="G50" s="16">
        <v>45518</v>
      </c>
      <c r="H50" s="17" t="s">
        <v>205</v>
      </c>
      <c r="I50" s="18">
        <v>3387.67</v>
      </c>
      <c r="J50" s="24">
        <v>45518</v>
      </c>
      <c r="K50" s="13" t="s">
        <v>20</v>
      </c>
      <c r="L50" s="18">
        <f>169.38+3218.29</f>
        <v>3387.67</v>
      </c>
      <c r="M50" s="17" t="s">
        <v>206</v>
      </c>
    </row>
    <row r="51" spans="1:13" s="20" customFormat="1" ht="157.5">
      <c r="A51" s="11" t="s">
        <v>77</v>
      </c>
      <c r="B51" s="12">
        <v>45</v>
      </c>
      <c r="C51" s="31">
        <v>4407920000180</v>
      </c>
      <c r="D51" s="13" t="s">
        <v>193</v>
      </c>
      <c r="E51" s="14" t="s">
        <v>207</v>
      </c>
      <c r="F51" s="15" t="s">
        <v>208</v>
      </c>
      <c r="G51" s="16">
        <v>45518</v>
      </c>
      <c r="H51" s="17" t="s">
        <v>209</v>
      </c>
      <c r="I51" s="18">
        <v>28410.92</v>
      </c>
      <c r="J51" s="24">
        <v>45518</v>
      </c>
      <c r="K51" s="13" t="s">
        <v>20</v>
      </c>
      <c r="L51" s="18">
        <f>1420.55+26990.37</f>
        <v>28410.92</v>
      </c>
      <c r="M51" s="17" t="s">
        <v>210</v>
      </c>
    </row>
    <row r="52" spans="1:13" s="20" customFormat="1" ht="126">
      <c r="A52" s="11" t="s">
        <v>77</v>
      </c>
      <c r="B52" s="12">
        <v>46</v>
      </c>
      <c r="C52" s="12">
        <v>12891300000197</v>
      </c>
      <c r="D52" s="13" t="s">
        <v>211</v>
      </c>
      <c r="E52" s="14" t="s">
        <v>212</v>
      </c>
      <c r="F52" s="15" t="s">
        <v>213</v>
      </c>
      <c r="G52" s="16">
        <v>45518</v>
      </c>
      <c r="H52" s="17" t="s">
        <v>214</v>
      </c>
      <c r="I52" s="18">
        <v>310714.11</v>
      </c>
      <c r="J52" s="24">
        <v>45518</v>
      </c>
      <c r="K52" s="13" t="s">
        <v>20</v>
      </c>
      <c r="L52" s="18">
        <f>3728.57+15535.71+262774.07</f>
        <v>282038.34999999998</v>
      </c>
      <c r="M52" s="17" t="s">
        <v>215</v>
      </c>
    </row>
    <row r="53" spans="1:13" s="20" customFormat="1" ht="157.5">
      <c r="A53" s="11" t="s">
        <v>77</v>
      </c>
      <c r="B53" s="12">
        <v>47</v>
      </c>
      <c r="C53" s="12">
        <v>2037069000115</v>
      </c>
      <c r="D53" s="13" t="s">
        <v>216</v>
      </c>
      <c r="E53" s="14" t="s">
        <v>217</v>
      </c>
      <c r="F53" s="15" t="s">
        <v>218</v>
      </c>
      <c r="G53" s="16">
        <v>45518</v>
      </c>
      <c r="H53" s="17" t="s">
        <v>219</v>
      </c>
      <c r="I53" s="18">
        <v>63842.97</v>
      </c>
      <c r="J53" s="24">
        <v>45518</v>
      </c>
      <c r="K53" s="13" t="s">
        <v>20</v>
      </c>
      <c r="L53" s="18">
        <f>766.12+3192.15+52861.97</f>
        <v>56820.24</v>
      </c>
      <c r="M53" s="17" t="s">
        <v>220</v>
      </c>
    </row>
    <row r="54" spans="1:13" s="20" customFormat="1" ht="141.75">
      <c r="A54" s="11" t="s">
        <v>77</v>
      </c>
      <c r="B54" s="12">
        <v>48</v>
      </c>
      <c r="C54" s="12">
        <v>4406195000125</v>
      </c>
      <c r="D54" s="13" t="s">
        <v>221</v>
      </c>
      <c r="E54" s="14" t="s">
        <v>222</v>
      </c>
      <c r="F54" s="15" t="s">
        <v>223</v>
      </c>
      <c r="G54" s="16">
        <v>45519</v>
      </c>
      <c r="H54" s="17" t="s">
        <v>224</v>
      </c>
      <c r="I54" s="18">
        <v>378.86</v>
      </c>
      <c r="J54" s="24">
        <v>45519</v>
      </c>
      <c r="K54" s="13" t="s">
        <v>20</v>
      </c>
      <c r="L54" s="18">
        <f>18.19+360.67</f>
        <v>378.86</v>
      </c>
      <c r="M54" s="17" t="s">
        <v>225</v>
      </c>
    </row>
    <row r="55" spans="1:13" s="20" customFormat="1" ht="141.75">
      <c r="A55" s="11" t="s">
        <v>77</v>
      </c>
      <c r="B55" s="12">
        <v>49</v>
      </c>
      <c r="C55" s="12">
        <v>4406195000125</v>
      </c>
      <c r="D55" s="13" t="s">
        <v>221</v>
      </c>
      <c r="E55" s="14" t="s">
        <v>226</v>
      </c>
      <c r="F55" s="15" t="s">
        <v>227</v>
      </c>
      <c r="G55" s="16">
        <v>45519</v>
      </c>
      <c r="H55" s="17" t="s">
        <v>228</v>
      </c>
      <c r="I55" s="18">
        <v>105.72</v>
      </c>
      <c r="J55" s="24">
        <v>45519</v>
      </c>
      <c r="K55" s="13" t="s">
        <v>20</v>
      </c>
      <c r="L55" s="18">
        <f>5.07+100.65</f>
        <v>105.72</v>
      </c>
      <c r="M55" s="17" t="s">
        <v>225</v>
      </c>
    </row>
    <row r="56" spans="1:13" s="20" customFormat="1" ht="141.75">
      <c r="A56" s="11" t="s">
        <v>77</v>
      </c>
      <c r="B56" s="12">
        <v>50</v>
      </c>
      <c r="C56" s="12">
        <v>4406195000125</v>
      </c>
      <c r="D56" s="13" t="s">
        <v>221</v>
      </c>
      <c r="E56" s="14" t="s">
        <v>229</v>
      </c>
      <c r="F56" s="15" t="s">
        <v>230</v>
      </c>
      <c r="G56" s="16">
        <v>45519</v>
      </c>
      <c r="H56" s="17" t="s">
        <v>231</v>
      </c>
      <c r="I56" s="18">
        <v>105.72</v>
      </c>
      <c r="J56" s="24">
        <v>45519</v>
      </c>
      <c r="K56" s="13" t="s">
        <v>20</v>
      </c>
      <c r="L56" s="18">
        <f>5.07+100.65</f>
        <v>105.72</v>
      </c>
      <c r="M56" s="17" t="s">
        <v>225</v>
      </c>
    </row>
    <row r="57" spans="1:13" s="20" customFormat="1" ht="141.75">
      <c r="A57" s="11" t="s">
        <v>77</v>
      </c>
      <c r="B57" s="12">
        <v>51</v>
      </c>
      <c r="C57" s="12">
        <v>4406195000125</v>
      </c>
      <c r="D57" s="13" t="s">
        <v>221</v>
      </c>
      <c r="E57" s="14" t="s">
        <v>232</v>
      </c>
      <c r="F57" s="14" t="s">
        <v>233</v>
      </c>
      <c r="G57" s="16">
        <v>45519</v>
      </c>
      <c r="H57" s="17" t="s">
        <v>234</v>
      </c>
      <c r="I57" s="18">
        <v>319.5</v>
      </c>
      <c r="J57" s="24">
        <v>45519</v>
      </c>
      <c r="K57" s="13" t="s">
        <v>20</v>
      </c>
      <c r="L57" s="18">
        <f>15.34+304.16</f>
        <v>319.5</v>
      </c>
      <c r="M57" s="17" t="s">
        <v>225</v>
      </c>
    </row>
    <row r="58" spans="1:13" s="20" customFormat="1" ht="141.75">
      <c r="A58" s="11" t="s">
        <v>77</v>
      </c>
      <c r="B58" s="12">
        <v>52</v>
      </c>
      <c r="C58" s="12">
        <v>4406195000125</v>
      </c>
      <c r="D58" s="13" t="s">
        <v>221</v>
      </c>
      <c r="E58" s="14" t="s">
        <v>235</v>
      </c>
      <c r="F58" s="15" t="s">
        <v>236</v>
      </c>
      <c r="G58" s="16">
        <v>45519</v>
      </c>
      <c r="H58" s="17" t="s">
        <v>237</v>
      </c>
      <c r="I58" s="18">
        <v>200.75</v>
      </c>
      <c r="J58" s="24">
        <v>45519</v>
      </c>
      <c r="K58" s="13" t="s">
        <v>20</v>
      </c>
      <c r="L58" s="18">
        <f>9.64+191.11</f>
        <v>200.75</v>
      </c>
      <c r="M58" s="17" t="s">
        <v>225</v>
      </c>
    </row>
    <row r="59" spans="1:13" s="20" customFormat="1" ht="90">
      <c r="A59" s="11" t="s">
        <v>77</v>
      </c>
      <c r="B59" s="12">
        <v>53</v>
      </c>
      <c r="C59" s="12">
        <v>11699529000161</v>
      </c>
      <c r="D59" s="13" t="s">
        <v>238</v>
      </c>
      <c r="E59" s="24" t="s">
        <v>239</v>
      </c>
      <c r="F59" s="15" t="s">
        <v>240</v>
      </c>
      <c r="G59" s="16">
        <v>45519</v>
      </c>
      <c r="H59" s="17" t="s">
        <v>241</v>
      </c>
      <c r="I59" s="18">
        <v>7178</v>
      </c>
      <c r="J59" s="24">
        <v>45519</v>
      </c>
      <c r="K59" s="13" t="s">
        <v>20</v>
      </c>
      <c r="L59" s="18">
        <v>7178</v>
      </c>
      <c r="M59" s="17" t="s">
        <v>242</v>
      </c>
    </row>
    <row r="60" spans="1:13" s="20" customFormat="1" ht="162" customHeight="1">
      <c r="A60" s="11" t="s">
        <v>77</v>
      </c>
      <c r="B60" s="12">
        <v>54</v>
      </c>
      <c r="C60" s="12">
        <v>12039966000111</v>
      </c>
      <c r="D60" s="13" t="s">
        <v>243</v>
      </c>
      <c r="E60" s="14" t="s">
        <v>244</v>
      </c>
      <c r="F60" s="15" t="s">
        <v>245</v>
      </c>
      <c r="G60" s="16">
        <v>45519</v>
      </c>
      <c r="H60" s="17" t="s">
        <v>246</v>
      </c>
      <c r="I60" s="18">
        <v>30051.91</v>
      </c>
      <c r="J60" s="24">
        <v>45520</v>
      </c>
      <c r="K60" s="13" t="s">
        <v>20</v>
      </c>
      <c r="L60" s="18">
        <v>30051.91</v>
      </c>
      <c r="M60" s="17" t="s">
        <v>247</v>
      </c>
    </row>
    <row r="61" spans="1:13" s="20" customFormat="1" ht="165.75" customHeight="1">
      <c r="A61" s="11" t="s">
        <v>77</v>
      </c>
      <c r="B61" s="12">
        <v>55</v>
      </c>
      <c r="C61" s="12">
        <v>35486862000150</v>
      </c>
      <c r="D61" s="13" t="s">
        <v>248</v>
      </c>
      <c r="E61" s="14" t="s">
        <v>249</v>
      </c>
      <c r="F61" s="15" t="s">
        <v>250</v>
      </c>
      <c r="G61" s="16">
        <v>45519</v>
      </c>
      <c r="H61" s="17" t="s">
        <v>251</v>
      </c>
      <c r="I61" s="18">
        <v>4619.97</v>
      </c>
      <c r="J61" s="24">
        <v>45520</v>
      </c>
      <c r="K61" s="13" t="s">
        <v>20</v>
      </c>
      <c r="L61" s="18">
        <f>231+4167.21+221.76</f>
        <v>4619.97</v>
      </c>
      <c r="M61" s="17" t="s">
        <v>252</v>
      </c>
    </row>
    <row r="62" spans="1:13" s="20" customFormat="1" ht="187.5" customHeight="1">
      <c r="A62" s="11" t="s">
        <v>77</v>
      </c>
      <c r="B62" s="12">
        <v>56</v>
      </c>
      <c r="C62" s="12">
        <v>2341467000120</v>
      </c>
      <c r="D62" s="13" t="s">
        <v>253</v>
      </c>
      <c r="E62" s="14" t="s">
        <v>254</v>
      </c>
      <c r="F62" s="15" t="s">
        <v>255</v>
      </c>
      <c r="G62" s="16">
        <v>45519</v>
      </c>
      <c r="H62" s="17" t="s">
        <v>256</v>
      </c>
      <c r="I62" s="18">
        <v>50084.92</v>
      </c>
      <c r="J62" s="24">
        <v>45519</v>
      </c>
      <c r="K62" s="13" t="s">
        <v>20</v>
      </c>
      <c r="L62" s="18">
        <f>601.3+49483.62</f>
        <v>50084.920000000006</v>
      </c>
      <c r="M62" s="17" t="s">
        <v>152</v>
      </c>
    </row>
    <row r="63" spans="1:13" s="20" customFormat="1" ht="173.25">
      <c r="A63" s="11" t="s">
        <v>77</v>
      </c>
      <c r="B63" s="12">
        <v>57</v>
      </c>
      <c r="C63" s="12">
        <v>2341467000120</v>
      </c>
      <c r="D63" s="13" t="s">
        <v>148</v>
      </c>
      <c r="E63" s="14" t="s">
        <v>257</v>
      </c>
      <c r="F63" s="15" t="s">
        <v>258</v>
      </c>
      <c r="G63" s="16">
        <v>45519</v>
      </c>
      <c r="H63" s="17" t="s">
        <v>259</v>
      </c>
      <c r="I63" s="18">
        <v>104138.58</v>
      </c>
      <c r="J63" s="24">
        <v>45519</v>
      </c>
      <c r="K63" s="13" t="s">
        <v>20</v>
      </c>
      <c r="L63" s="18">
        <f>1924.27+102214.31</f>
        <v>104138.58</v>
      </c>
      <c r="M63" s="17" t="s">
        <v>260</v>
      </c>
    </row>
    <row r="64" spans="1:13" s="20" customFormat="1" ht="159.75" customHeight="1">
      <c r="A64" s="11" t="s">
        <v>77</v>
      </c>
      <c r="B64" s="12">
        <v>58</v>
      </c>
      <c r="C64" s="12">
        <v>8726128000149</v>
      </c>
      <c r="D64" s="13" t="s">
        <v>261</v>
      </c>
      <c r="E64" s="14" t="s">
        <v>262</v>
      </c>
      <c r="F64" s="15" t="s">
        <v>263</v>
      </c>
      <c r="G64" s="16">
        <v>45519</v>
      </c>
      <c r="H64" s="17" t="s">
        <v>264</v>
      </c>
      <c r="I64" s="18">
        <v>34800</v>
      </c>
      <c r="J64" s="24">
        <v>45519</v>
      </c>
      <c r="K64" s="13" t="s">
        <v>20</v>
      </c>
      <c r="L64" s="18">
        <f>1670.4+33129.6</f>
        <v>34800</v>
      </c>
      <c r="M64" s="17" t="s">
        <v>265</v>
      </c>
    </row>
    <row r="65" spans="1:14" s="20" customFormat="1" ht="157.5">
      <c r="A65" s="11" t="s">
        <v>77</v>
      </c>
      <c r="B65" s="12">
        <v>59</v>
      </c>
      <c r="C65" s="12">
        <v>5340639000130</v>
      </c>
      <c r="D65" s="13" t="s">
        <v>42</v>
      </c>
      <c r="E65" s="14" t="s">
        <v>266</v>
      </c>
      <c r="F65" s="15" t="s">
        <v>267</v>
      </c>
      <c r="G65" s="16">
        <v>45519</v>
      </c>
      <c r="H65" s="17" t="s">
        <v>268</v>
      </c>
      <c r="I65" s="18">
        <v>1807.28</v>
      </c>
      <c r="J65" s="24">
        <v>45520</v>
      </c>
      <c r="K65" s="13" t="s">
        <v>20</v>
      </c>
      <c r="L65" s="18">
        <v>1807.28</v>
      </c>
      <c r="M65" s="17" t="s">
        <v>269</v>
      </c>
    </row>
    <row r="66" spans="1:14" s="20" customFormat="1" ht="126">
      <c r="A66" s="11" t="s">
        <v>77</v>
      </c>
      <c r="B66" s="12">
        <v>60</v>
      </c>
      <c r="C66" s="12">
        <v>34028316000375</v>
      </c>
      <c r="D66" s="13" t="s">
        <v>270</v>
      </c>
      <c r="E66" s="14" t="s">
        <v>271</v>
      </c>
      <c r="F66" s="15" t="s">
        <v>272</v>
      </c>
      <c r="G66" s="16">
        <v>45520</v>
      </c>
      <c r="H66" s="17" t="s">
        <v>273</v>
      </c>
      <c r="I66" s="18">
        <v>8562.2000000000007</v>
      </c>
      <c r="J66" s="24">
        <v>45523</v>
      </c>
      <c r="K66" s="13" t="s">
        <v>20</v>
      </c>
      <c r="L66" s="18">
        <v>8562.2000000000007</v>
      </c>
      <c r="M66" s="17" t="s">
        <v>274</v>
      </c>
    </row>
    <row r="67" spans="1:14" s="20" customFormat="1" ht="154.5" customHeight="1">
      <c r="A67" s="11" t="s">
        <v>77</v>
      </c>
      <c r="B67" s="12">
        <v>61</v>
      </c>
      <c r="C67" s="12">
        <v>25125064000140</v>
      </c>
      <c r="D67" s="13" t="s">
        <v>95</v>
      </c>
      <c r="E67" s="14" t="s">
        <v>275</v>
      </c>
      <c r="F67" s="14" t="s">
        <v>276</v>
      </c>
      <c r="G67" s="16">
        <v>45523</v>
      </c>
      <c r="H67" s="17" t="s">
        <v>277</v>
      </c>
      <c r="I67" s="18">
        <v>5497.42</v>
      </c>
      <c r="J67" s="24">
        <v>45523</v>
      </c>
      <c r="K67" s="13" t="s">
        <v>20</v>
      </c>
      <c r="L67" s="18">
        <f>263.88+5233.54</f>
        <v>5497.42</v>
      </c>
      <c r="M67" s="17" t="s">
        <v>278</v>
      </c>
    </row>
    <row r="68" spans="1:14" s="20" customFormat="1" ht="157.5" customHeight="1">
      <c r="A68" s="11" t="s">
        <v>77</v>
      </c>
      <c r="B68" s="12">
        <v>62</v>
      </c>
      <c r="C68" s="12">
        <v>25125064000140</v>
      </c>
      <c r="D68" s="13" t="s">
        <v>95</v>
      </c>
      <c r="E68" s="14" t="s">
        <v>279</v>
      </c>
      <c r="F68" s="14" t="s">
        <v>280</v>
      </c>
      <c r="G68" s="16">
        <v>45523</v>
      </c>
      <c r="H68" s="17" t="s">
        <v>281</v>
      </c>
      <c r="I68" s="18">
        <v>6227.55</v>
      </c>
      <c r="J68" s="24">
        <v>45523</v>
      </c>
      <c r="K68" s="13" t="s">
        <v>20</v>
      </c>
      <c r="L68" s="18">
        <f>298.92+5928.63</f>
        <v>6227.55</v>
      </c>
      <c r="M68" s="17" t="s">
        <v>278</v>
      </c>
    </row>
    <row r="69" spans="1:14" s="20" customFormat="1" ht="172.5" customHeight="1">
      <c r="A69" s="11" t="s">
        <v>77</v>
      </c>
      <c r="B69" s="12">
        <v>63</v>
      </c>
      <c r="C69" s="12">
        <v>26605545000115</v>
      </c>
      <c r="D69" s="13" t="s">
        <v>282</v>
      </c>
      <c r="E69" s="14" t="s">
        <v>283</v>
      </c>
      <c r="F69" s="14" t="s">
        <v>284</v>
      </c>
      <c r="G69" s="16">
        <v>45523</v>
      </c>
      <c r="H69" s="17" t="s">
        <v>285</v>
      </c>
      <c r="I69" s="18">
        <v>45500</v>
      </c>
      <c r="J69" s="24">
        <v>45523</v>
      </c>
      <c r="K69" s="13" t="s">
        <v>20</v>
      </c>
      <c r="L69" s="18">
        <v>45500</v>
      </c>
      <c r="M69" s="17" t="s">
        <v>286</v>
      </c>
    </row>
    <row r="70" spans="1:14" s="20" customFormat="1" ht="170.25" customHeight="1">
      <c r="A70" s="11" t="s">
        <v>77</v>
      </c>
      <c r="B70" s="12">
        <v>64</v>
      </c>
      <c r="C70" s="12">
        <v>26605545000115</v>
      </c>
      <c r="D70" s="13" t="s">
        <v>282</v>
      </c>
      <c r="E70" s="14" t="s">
        <v>287</v>
      </c>
      <c r="F70" s="14" t="s">
        <v>284</v>
      </c>
      <c r="G70" s="16">
        <v>45523</v>
      </c>
      <c r="H70" s="17" t="s">
        <v>288</v>
      </c>
      <c r="I70" s="18">
        <v>3900</v>
      </c>
      <c r="J70" s="24">
        <v>45523</v>
      </c>
      <c r="K70" s="13" t="s">
        <v>20</v>
      </c>
      <c r="L70" s="18">
        <f>2371.2+1528.8</f>
        <v>3900</v>
      </c>
      <c r="M70" s="17" t="s">
        <v>286</v>
      </c>
    </row>
    <row r="71" spans="1:14" s="20" customFormat="1" ht="154.5" customHeight="1">
      <c r="A71" s="11" t="s">
        <v>77</v>
      </c>
      <c r="B71" s="12">
        <v>65</v>
      </c>
      <c r="C71" s="12">
        <v>76535764000143</v>
      </c>
      <c r="D71" s="13" t="s">
        <v>289</v>
      </c>
      <c r="E71" s="14" t="s">
        <v>290</v>
      </c>
      <c r="F71" s="14" t="s">
        <v>291</v>
      </c>
      <c r="G71" s="16">
        <v>45524</v>
      </c>
      <c r="H71" s="17" t="s">
        <v>292</v>
      </c>
      <c r="I71" s="18">
        <v>13681.21</v>
      </c>
      <c r="J71" s="24">
        <v>45524</v>
      </c>
      <c r="K71" s="13" t="s">
        <v>20</v>
      </c>
      <c r="L71" s="18">
        <f>13024.51+656.7</f>
        <v>13681.210000000001</v>
      </c>
      <c r="M71" s="17" t="s">
        <v>293</v>
      </c>
    </row>
    <row r="72" spans="1:14" s="20" customFormat="1" ht="147" customHeight="1">
      <c r="A72" s="11" t="s">
        <v>77</v>
      </c>
      <c r="B72" s="12">
        <v>66</v>
      </c>
      <c r="C72" s="12">
        <v>18422603000147</v>
      </c>
      <c r="D72" s="13" t="s">
        <v>294</v>
      </c>
      <c r="E72" s="14" t="s">
        <v>295</v>
      </c>
      <c r="F72" s="14" t="s">
        <v>296</v>
      </c>
      <c r="G72" s="16">
        <v>45524</v>
      </c>
      <c r="H72" s="17" t="s">
        <v>297</v>
      </c>
      <c r="I72" s="18">
        <v>6200</v>
      </c>
      <c r="J72" s="24">
        <v>45524</v>
      </c>
      <c r="K72" s="13" t="s">
        <v>20</v>
      </c>
      <c r="L72" s="18">
        <f>297.6+5902.4</f>
        <v>6200</v>
      </c>
      <c r="M72" s="17" t="s">
        <v>298</v>
      </c>
    </row>
    <row r="73" spans="1:14" s="20" customFormat="1" ht="126">
      <c r="A73" s="11" t="s">
        <v>77</v>
      </c>
      <c r="B73" s="12">
        <v>67</v>
      </c>
      <c r="C73" s="12">
        <v>84544469000181</v>
      </c>
      <c r="D73" s="13" t="s">
        <v>299</v>
      </c>
      <c r="E73" s="14" t="s">
        <v>300</v>
      </c>
      <c r="F73" s="14" t="s">
        <v>301</v>
      </c>
      <c r="G73" s="16">
        <v>45524</v>
      </c>
      <c r="H73" s="17" t="s">
        <v>302</v>
      </c>
      <c r="I73" s="18">
        <v>3795.9</v>
      </c>
      <c r="J73" s="24">
        <v>45524</v>
      </c>
      <c r="K73" s="13" t="s">
        <v>20</v>
      </c>
      <c r="L73" s="18">
        <f>189.8+3606.1</f>
        <v>3795.9</v>
      </c>
      <c r="M73" s="17" t="s">
        <v>303</v>
      </c>
    </row>
    <row r="74" spans="1:14" s="20" customFormat="1" ht="110.25">
      <c r="A74" s="11" t="s">
        <v>77</v>
      </c>
      <c r="B74" s="12">
        <v>68</v>
      </c>
      <c r="C74" s="12">
        <v>3264927000127</v>
      </c>
      <c r="D74" s="13" t="s">
        <v>304</v>
      </c>
      <c r="E74" s="14" t="s">
        <v>305</v>
      </c>
      <c r="F74" s="14" t="s">
        <v>306</v>
      </c>
      <c r="G74" s="16">
        <v>45524</v>
      </c>
      <c r="H74" s="17" t="s">
        <v>307</v>
      </c>
      <c r="I74" s="18">
        <v>19406.580000000002</v>
      </c>
      <c r="J74" s="24">
        <v>45524</v>
      </c>
      <c r="K74" s="13" t="s">
        <v>20</v>
      </c>
      <c r="L74" s="18">
        <f>931.51+18475.07</f>
        <v>19406.579999999998</v>
      </c>
      <c r="M74" s="17" t="s">
        <v>308</v>
      </c>
    </row>
    <row r="75" spans="1:14" s="20" customFormat="1" ht="141.75">
      <c r="A75" s="11" t="s">
        <v>77</v>
      </c>
      <c r="B75" s="12">
        <v>69</v>
      </c>
      <c r="C75" s="12">
        <v>84544469000181</v>
      </c>
      <c r="D75" s="13" t="s">
        <v>86</v>
      </c>
      <c r="E75" s="14" t="s">
        <v>309</v>
      </c>
      <c r="F75" s="14" t="s">
        <v>310</v>
      </c>
      <c r="G75" s="16">
        <v>45524</v>
      </c>
      <c r="H75" s="17" t="s">
        <v>311</v>
      </c>
      <c r="I75" s="18">
        <v>3795.9</v>
      </c>
      <c r="J75" s="24">
        <v>45524</v>
      </c>
      <c r="K75" s="13" t="s">
        <v>20</v>
      </c>
      <c r="L75" s="18">
        <f>189.8+3606.1</f>
        <v>3795.9</v>
      </c>
      <c r="M75" s="17" t="s">
        <v>312</v>
      </c>
    </row>
    <row r="76" spans="1:14" s="20" customFormat="1" ht="141.75">
      <c r="A76" s="11" t="s">
        <v>77</v>
      </c>
      <c r="B76" s="12">
        <v>70</v>
      </c>
      <c r="C76" s="12">
        <v>21600669000194</v>
      </c>
      <c r="D76" s="13" t="s">
        <v>313</v>
      </c>
      <c r="E76" s="14" t="s">
        <v>314</v>
      </c>
      <c r="F76" s="14" t="s">
        <v>315</v>
      </c>
      <c r="G76" s="16">
        <v>45524</v>
      </c>
      <c r="H76" s="17" t="s">
        <v>316</v>
      </c>
      <c r="I76" s="18">
        <v>1400</v>
      </c>
      <c r="J76" s="24">
        <v>45524</v>
      </c>
      <c r="K76" s="13" t="s">
        <v>20</v>
      </c>
      <c r="L76" s="18">
        <f>67.2+1332.8</f>
        <v>1400</v>
      </c>
      <c r="M76" s="17" t="s">
        <v>317</v>
      </c>
      <c r="N76" s="32"/>
    </row>
    <row r="77" spans="1:14" s="20" customFormat="1" ht="160.5" customHeight="1">
      <c r="A77" s="33" t="s">
        <v>77</v>
      </c>
      <c r="B77" s="34">
        <v>71</v>
      </c>
      <c r="C77" s="34">
        <v>2341467000120</v>
      </c>
      <c r="D77" s="35" t="s">
        <v>148</v>
      </c>
      <c r="E77" s="36" t="s">
        <v>318</v>
      </c>
      <c r="F77" s="36" t="s">
        <v>319</v>
      </c>
      <c r="G77" s="37">
        <v>45524</v>
      </c>
      <c r="H77" s="23" t="s">
        <v>320</v>
      </c>
      <c r="I77" s="22">
        <v>8320.68</v>
      </c>
      <c r="J77" s="38">
        <v>45524</v>
      </c>
      <c r="K77" s="35" t="s">
        <v>20</v>
      </c>
      <c r="L77" s="22">
        <v>8320.68</v>
      </c>
      <c r="M77" s="23" t="s">
        <v>321</v>
      </c>
    </row>
    <row r="78" spans="1:14" s="20" customFormat="1" ht="173.25">
      <c r="A78" s="11" t="s">
        <v>77</v>
      </c>
      <c r="B78" s="12">
        <v>72</v>
      </c>
      <c r="C78" s="12">
        <v>30647055000159</v>
      </c>
      <c r="D78" s="13" t="s">
        <v>322</v>
      </c>
      <c r="E78" s="14" t="s">
        <v>323</v>
      </c>
      <c r="F78" s="14" t="s">
        <v>324</v>
      </c>
      <c r="G78" s="16">
        <v>45525</v>
      </c>
      <c r="H78" s="17" t="s">
        <v>325</v>
      </c>
      <c r="I78" s="18">
        <v>743</v>
      </c>
      <c r="J78" s="24">
        <v>45525</v>
      </c>
      <c r="K78" s="13" t="s">
        <v>20</v>
      </c>
      <c r="L78" s="18">
        <v>743</v>
      </c>
      <c r="M78" s="17" t="s">
        <v>326</v>
      </c>
    </row>
    <row r="79" spans="1:14" s="20" customFormat="1" ht="173.25">
      <c r="A79" s="11" t="s">
        <v>77</v>
      </c>
      <c r="B79" s="12">
        <v>73</v>
      </c>
      <c r="C79" s="12">
        <v>30647055000159</v>
      </c>
      <c r="D79" s="13" t="s">
        <v>322</v>
      </c>
      <c r="E79" s="14" t="s">
        <v>327</v>
      </c>
      <c r="F79" s="14" t="s">
        <v>324</v>
      </c>
      <c r="G79" s="16">
        <v>45525</v>
      </c>
      <c r="H79" s="17" t="s">
        <v>328</v>
      </c>
      <c r="I79" s="18">
        <v>9725.4500000000007</v>
      </c>
      <c r="J79" s="24">
        <v>45525</v>
      </c>
      <c r="K79" s="13" t="s">
        <v>20</v>
      </c>
      <c r="L79" s="18">
        <v>9725.4500000000007</v>
      </c>
      <c r="M79" s="17" t="s">
        <v>326</v>
      </c>
    </row>
    <row r="80" spans="1:14" s="20" customFormat="1" ht="157.5">
      <c r="A80" s="11" t="s">
        <v>77</v>
      </c>
      <c r="B80" s="12">
        <v>74</v>
      </c>
      <c r="C80" s="12">
        <v>82845322000104</v>
      </c>
      <c r="D80" s="13" t="s">
        <v>329</v>
      </c>
      <c r="E80" s="14" t="s">
        <v>330</v>
      </c>
      <c r="F80" s="14" t="s">
        <v>331</v>
      </c>
      <c r="G80" s="16">
        <v>45525</v>
      </c>
      <c r="H80" s="17" t="s">
        <v>332</v>
      </c>
      <c r="I80" s="18">
        <v>101982.59</v>
      </c>
      <c r="J80" s="24">
        <v>45525</v>
      </c>
      <c r="K80" s="13" t="s">
        <v>20</v>
      </c>
      <c r="L80" s="18">
        <f>4895.16+97087.43</f>
        <v>101982.59</v>
      </c>
      <c r="M80" s="17" t="s">
        <v>333</v>
      </c>
    </row>
    <row r="81" spans="1:13" s="20" customFormat="1" ht="157.5">
      <c r="A81" s="11" t="s">
        <v>77</v>
      </c>
      <c r="B81" s="12">
        <v>75</v>
      </c>
      <c r="C81" s="12">
        <v>2593165000140</v>
      </c>
      <c r="D81" s="13" t="s">
        <v>29</v>
      </c>
      <c r="E81" s="14" t="s">
        <v>334</v>
      </c>
      <c r="F81" s="14" t="s">
        <v>335</v>
      </c>
      <c r="G81" s="16">
        <v>45525</v>
      </c>
      <c r="H81" s="17" t="s">
        <v>336</v>
      </c>
      <c r="I81" s="18">
        <v>37117.24</v>
      </c>
      <c r="J81" s="19">
        <v>45525</v>
      </c>
      <c r="K81" s="13" t="s">
        <v>20</v>
      </c>
      <c r="L81" s="18">
        <f>1781.62+35335.62</f>
        <v>37117.240000000005</v>
      </c>
      <c r="M81" s="17" t="s">
        <v>337</v>
      </c>
    </row>
    <row r="82" spans="1:13" s="20" customFormat="1" ht="126">
      <c r="A82" s="11" t="s">
        <v>77</v>
      </c>
      <c r="B82" s="12">
        <v>76</v>
      </c>
      <c r="C82" s="12">
        <v>1134191000732</v>
      </c>
      <c r="D82" s="13" t="s">
        <v>338</v>
      </c>
      <c r="E82" s="14" t="s">
        <v>339</v>
      </c>
      <c r="F82" s="14" t="s">
        <v>340</v>
      </c>
      <c r="G82" s="16">
        <v>45525</v>
      </c>
      <c r="H82" s="17" t="s">
        <v>341</v>
      </c>
      <c r="I82" s="18">
        <v>2916</v>
      </c>
      <c r="J82" s="19">
        <v>45525</v>
      </c>
      <c r="K82" s="13" t="s">
        <v>20</v>
      </c>
      <c r="L82" s="18">
        <f>139.97+2776.03</f>
        <v>2916</v>
      </c>
      <c r="M82" s="17" t="s">
        <v>342</v>
      </c>
    </row>
    <row r="83" spans="1:13" s="20" customFormat="1" ht="126">
      <c r="A83" s="11" t="s">
        <v>77</v>
      </c>
      <c r="B83" s="12">
        <v>77</v>
      </c>
      <c r="C83" s="12">
        <v>1134191000732</v>
      </c>
      <c r="D83" s="13" t="s">
        <v>34</v>
      </c>
      <c r="E83" s="14" t="s">
        <v>343</v>
      </c>
      <c r="F83" s="14" t="s">
        <v>344</v>
      </c>
      <c r="G83" s="16">
        <v>45525</v>
      </c>
      <c r="H83" s="17" t="s">
        <v>345</v>
      </c>
      <c r="I83" s="18">
        <v>55208</v>
      </c>
      <c r="J83" s="19">
        <v>45525</v>
      </c>
      <c r="K83" s="13" t="s">
        <v>20</v>
      </c>
      <c r="L83" s="18">
        <f>2649.98+52558.02</f>
        <v>55208</v>
      </c>
      <c r="M83" s="17" t="s">
        <v>342</v>
      </c>
    </row>
    <row r="84" spans="1:13" s="20" customFormat="1" ht="173.25">
      <c r="A84" s="11" t="s">
        <v>77</v>
      </c>
      <c r="B84" s="12">
        <v>78</v>
      </c>
      <c r="C84" s="12">
        <v>26605545000115</v>
      </c>
      <c r="D84" s="13" t="s">
        <v>282</v>
      </c>
      <c r="E84" s="14" t="s">
        <v>346</v>
      </c>
      <c r="F84" s="14" t="s">
        <v>347</v>
      </c>
      <c r="G84" s="16">
        <v>45525</v>
      </c>
      <c r="H84" s="17" t="s">
        <v>348</v>
      </c>
      <c r="I84" s="18">
        <v>45500</v>
      </c>
      <c r="J84" s="19">
        <v>45525</v>
      </c>
      <c r="K84" s="13" t="s">
        <v>20</v>
      </c>
      <c r="L84" s="18">
        <f>43128.8+2371.2</f>
        <v>45500</v>
      </c>
      <c r="M84" s="17" t="s">
        <v>349</v>
      </c>
    </row>
    <row r="85" spans="1:13" s="20" customFormat="1" ht="157.5">
      <c r="A85" s="11" t="s">
        <v>77</v>
      </c>
      <c r="B85" s="12">
        <v>79</v>
      </c>
      <c r="C85" s="12">
        <v>26722189000110</v>
      </c>
      <c r="D85" s="13" t="s">
        <v>350</v>
      </c>
      <c r="E85" s="14" t="s">
        <v>351</v>
      </c>
      <c r="F85" s="14" t="s">
        <v>352</v>
      </c>
      <c r="G85" s="16">
        <v>45525</v>
      </c>
      <c r="H85" s="17" t="s">
        <v>353</v>
      </c>
      <c r="I85" s="18">
        <v>14298.86</v>
      </c>
      <c r="J85" s="19">
        <v>45525</v>
      </c>
      <c r="K85" s="13" t="s">
        <v>20</v>
      </c>
      <c r="L85" s="18">
        <f>14298.86</f>
        <v>14298.86</v>
      </c>
      <c r="M85" s="17" t="s">
        <v>354</v>
      </c>
    </row>
    <row r="86" spans="1:13" s="20" customFormat="1" ht="141.75">
      <c r="A86" s="11" t="s">
        <v>77</v>
      </c>
      <c r="B86" s="12">
        <v>80</v>
      </c>
      <c r="C86" s="12">
        <v>26722189000110</v>
      </c>
      <c r="D86" s="13" t="s">
        <v>350</v>
      </c>
      <c r="E86" s="14" t="s">
        <v>355</v>
      </c>
      <c r="F86" s="14" t="s">
        <v>352</v>
      </c>
      <c r="G86" s="16">
        <v>45525</v>
      </c>
      <c r="H86" s="17" t="s">
        <v>356</v>
      </c>
      <c r="I86" s="18">
        <v>2239.5</v>
      </c>
      <c r="J86" s="19">
        <v>45525</v>
      </c>
      <c r="K86" s="13" t="s">
        <v>20</v>
      </c>
      <c r="L86" s="18">
        <f>2.44+2237.06</f>
        <v>2239.5</v>
      </c>
      <c r="M86" s="17" t="s">
        <v>354</v>
      </c>
    </row>
    <row r="87" spans="1:13" s="20" customFormat="1" ht="157.5">
      <c r="A87" s="11" t="s">
        <v>77</v>
      </c>
      <c r="B87" s="12">
        <v>81</v>
      </c>
      <c r="C87" s="12">
        <v>26722189000110</v>
      </c>
      <c r="D87" s="13" t="s">
        <v>350</v>
      </c>
      <c r="E87" s="14" t="s">
        <v>357</v>
      </c>
      <c r="F87" s="14" t="s">
        <v>358</v>
      </c>
      <c r="G87" s="16">
        <v>45525</v>
      </c>
      <c r="H87" s="17" t="s">
        <v>359</v>
      </c>
      <c r="I87" s="18">
        <v>63099.839999999997</v>
      </c>
      <c r="J87" s="19">
        <v>45525</v>
      </c>
      <c r="K87" s="13" t="s">
        <v>20</v>
      </c>
      <c r="L87" s="18">
        <f>403.33+149.04+819.35+2.26+27.09+1.08+2.13+6.25+2.44+61686.87</f>
        <v>63099.840000000004</v>
      </c>
      <c r="M87" s="17" t="s">
        <v>354</v>
      </c>
    </row>
    <row r="88" spans="1:13" s="20" customFormat="1" ht="173.25">
      <c r="A88" s="11" t="s">
        <v>77</v>
      </c>
      <c r="B88" s="12">
        <v>82</v>
      </c>
      <c r="C88" s="12">
        <v>26605545000115</v>
      </c>
      <c r="D88" s="13" t="s">
        <v>282</v>
      </c>
      <c r="E88" s="14" t="s">
        <v>360</v>
      </c>
      <c r="F88" s="14" t="s">
        <v>347</v>
      </c>
      <c r="G88" s="16">
        <v>45525</v>
      </c>
      <c r="H88" s="17" t="s">
        <v>361</v>
      </c>
      <c r="I88" s="18">
        <v>3900</v>
      </c>
      <c r="J88" s="19">
        <v>45525</v>
      </c>
      <c r="K88" s="13" t="s">
        <v>20</v>
      </c>
      <c r="L88" s="18">
        <v>3900</v>
      </c>
      <c r="M88" s="17" t="s">
        <v>349</v>
      </c>
    </row>
    <row r="89" spans="1:13" s="20" customFormat="1" ht="111.75" customHeight="1">
      <c r="A89" s="11" t="s">
        <v>77</v>
      </c>
      <c r="B89" s="12">
        <v>83</v>
      </c>
      <c r="C89" s="12">
        <v>57142978000105</v>
      </c>
      <c r="D89" s="13" t="s">
        <v>52</v>
      </c>
      <c r="E89" s="14" t="s">
        <v>362</v>
      </c>
      <c r="F89" s="14" t="s">
        <v>363</v>
      </c>
      <c r="G89" s="16">
        <v>45526</v>
      </c>
      <c r="H89" s="17" t="s">
        <v>364</v>
      </c>
      <c r="I89" s="18">
        <v>100170.6</v>
      </c>
      <c r="J89" s="19">
        <v>45526</v>
      </c>
      <c r="K89" s="13" t="s">
        <v>20</v>
      </c>
      <c r="L89" s="18">
        <f>4808.19+95362.41</f>
        <v>100170.6</v>
      </c>
      <c r="M89" s="17" t="s">
        <v>365</v>
      </c>
    </row>
    <row r="90" spans="1:13" s="20" customFormat="1" ht="157.5">
      <c r="A90" s="11" t="s">
        <v>77</v>
      </c>
      <c r="B90" s="12">
        <v>84</v>
      </c>
      <c r="C90" s="12">
        <v>84544469000181</v>
      </c>
      <c r="D90" s="13" t="s">
        <v>86</v>
      </c>
      <c r="E90" s="14" t="s">
        <v>366</v>
      </c>
      <c r="F90" s="15" t="s">
        <v>367</v>
      </c>
      <c r="G90" s="16">
        <v>45526</v>
      </c>
      <c r="H90" s="17" t="s">
        <v>368</v>
      </c>
      <c r="I90" s="18">
        <v>2024.48</v>
      </c>
      <c r="J90" s="19">
        <v>45526</v>
      </c>
      <c r="K90" s="13" t="s">
        <v>20</v>
      </c>
      <c r="L90" s="18">
        <f>109.82+1914.66</f>
        <v>2024.48</v>
      </c>
      <c r="M90" s="17" t="s">
        <v>369</v>
      </c>
    </row>
    <row r="91" spans="1:13" s="20" customFormat="1" ht="157.5">
      <c r="A91" s="11" t="s">
        <v>77</v>
      </c>
      <c r="B91" s="12">
        <v>85</v>
      </c>
      <c r="C91" s="12">
        <v>84544469000181</v>
      </c>
      <c r="D91" s="13" t="s">
        <v>86</v>
      </c>
      <c r="E91" s="14" t="s">
        <v>370</v>
      </c>
      <c r="F91" s="15" t="s">
        <v>367</v>
      </c>
      <c r="G91" s="16">
        <v>45526</v>
      </c>
      <c r="H91" s="17" t="s">
        <v>371</v>
      </c>
      <c r="I91" s="18">
        <v>171.84</v>
      </c>
      <c r="J91" s="19">
        <v>45526</v>
      </c>
      <c r="K91" s="13" t="s">
        <v>20</v>
      </c>
      <c r="L91" s="18">
        <v>171.84</v>
      </c>
      <c r="M91" s="17" t="s">
        <v>369</v>
      </c>
    </row>
    <row r="92" spans="1:13" s="20" customFormat="1" ht="157.5">
      <c r="A92" s="11" t="s">
        <v>77</v>
      </c>
      <c r="B92" s="12">
        <v>86</v>
      </c>
      <c r="C92" s="12">
        <v>84544469000181</v>
      </c>
      <c r="D92" s="13" t="s">
        <v>86</v>
      </c>
      <c r="E92" s="14" t="s">
        <v>372</v>
      </c>
      <c r="F92" s="15" t="s">
        <v>373</v>
      </c>
      <c r="G92" s="16">
        <v>45527</v>
      </c>
      <c r="H92" s="17" t="s">
        <v>374</v>
      </c>
      <c r="I92" s="18">
        <v>2196.3200000000002</v>
      </c>
      <c r="J92" s="19">
        <v>45527</v>
      </c>
      <c r="K92" s="13" t="s">
        <v>20</v>
      </c>
      <c r="L92" s="18">
        <f>109.82+2086.5</f>
        <v>2196.3200000000002</v>
      </c>
      <c r="M92" s="17" t="s">
        <v>375</v>
      </c>
    </row>
    <row r="93" spans="1:13" s="20" customFormat="1" ht="157.5">
      <c r="A93" s="11" t="s">
        <v>77</v>
      </c>
      <c r="B93" s="12">
        <v>87</v>
      </c>
      <c r="C93" s="12">
        <v>82845322000104</v>
      </c>
      <c r="D93" s="13" t="s">
        <v>329</v>
      </c>
      <c r="E93" s="14" t="s">
        <v>376</v>
      </c>
      <c r="F93" s="15" t="s">
        <v>377</v>
      </c>
      <c r="G93" s="16">
        <v>45530</v>
      </c>
      <c r="H93" s="17" t="s">
        <v>378</v>
      </c>
      <c r="I93" s="18">
        <v>117415.82</v>
      </c>
      <c r="J93" s="19">
        <v>45530</v>
      </c>
      <c r="K93" s="13" t="s">
        <v>20</v>
      </c>
      <c r="L93" s="18">
        <f>5635.96+111779.86</f>
        <v>117415.82</v>
      </c>
      <c r="M93" s="17" t="s">
        <v>379</v>
      </c>
    </row>
    <row r="94" spans="1:13" s="20" customFormat="1" ht="157.5">
      <c r="A94" s="11" t="s">
        <v>77</v>
      </c>
      <c r="B94" s="12">
        <v>88</v>
      </c>
      <c r="C94" s="12">
        <v>82845322000104</v>
      </c>
      <c r="D94" s="13" t="s">
        <v>329</v>
      </c>
      <c r="E94" s="14" t="s">
        <v>380</v>
      </c>
      <c r="F94" s="15" t="s">
        <v>381</v>
      </c>
      <c r="G94" s="16">
        <v>45530</v>
      </c>
      <c r="H94" s="17" t="s">
        <v>382</v>
      </c>
      <c r="I94" s="18">
        <v>66539.91</v>
      </c>
      <c r="J94" s="19">
        <v>45530</v>
      </c>
      <c r="K94" s="13" t="s">
        <v>20</v>
      </c>
      <c r="L94" s="18">
        <f>3193.92+63345.99</f>
        <v>66539.91</v>
      </c>
      <c r="M94" s="17" t="s">
        <v>383</v>
      </c>
    </row>
    <row r="95" spans="1:13" s="20" customFormat="1" ht="141.75">
      <c r="A95" s="11" t="s">
        <v>77</v>
      </c>
      <c r="B95" s="12">
        <v>89</v>
      </c>
      <c r="C95" s="12">
        <v>82845322000104</v>
      </c>
      <c r="D95" s="13" t="s">
        <v>329</v>
      </c>
      <c r="E95" s="14" t="s">
        <v>384</v>
      </c>
      <c r="F95" s="15" t="s">
        <v>385</v>
      </c>
      <c r="G95" s="16">
        <v>45530</v>
      </c>
      <c r="H95" s="17" t="s">
        <v>386</v>
      </c>
      <c r="I95" s="18">
        <v>54929.37</v>
      </c>
      <c r="J95" s="19">
        <v>45530</v>
      </c>
      <c r="K95" s="13" t="s">
        <v>20</v>
      </c>
      <c r="L95" s="18">
        <f>2636.61+52292.76</f>
        <v>54929.37</v>
      </c>
      <c r="M95" s="17" t="s">
        <v>387</v>
      </c>
    </row>
    <row r="96" spans="1:13" s="20" customFormat="1" ht="141.75">
      <c r="A96" s="11" t="s">
        <v>77</v>
      </c>
      <c r="B96" s="12">
        <v>90</v>
      </c>
      <c r="C96" s="12">
        <v>21540360000156</v>
      </c>
      <c r="D96" s="13" t="s">
        <v>388</v>
      </c>
      <c r="E96" s="14" t="s">
        <v>389</v>
      </c>
      <c r="F96" s="15" t="s">
        <v>390</v>
      </c>
      <c r="G96" s="16">
        <v>45530</v>
      </c>
      <c r="H96" s="17" t="s">
        <v>391</v>
      </c>
      <c r="I96" s="18">
        <v>670</v>
      </c>
      <c r="J96" s="19">
        <v>45530</v>
      </c>
      <c r="K96" s="13" t="s">
        <v>20</v>
      </c>
      <c r="L96" s="18">
        <f>17.69+652.31</f>
        <v>670</v>
      </c>
      <c r="M96" s="17" t="s">
        <v>392</v>
      </c>
    </row>
    <row r="97" spans="1:13" s="20" customFormat="1" ht="141.75">
      <c r="A97" s="11" t="s">
        <v>77</v>
      </c>
      <c r="B97" s="12">
        <v>91</v>
      </c>
      <c r="C97" s="12">
        <v>4320180000140</v>
      </c>
      <c r="D97" s="13" t="s">
        <v>24</v>
      </c>
      <c r="E97" s="14" t="s">
        <v>393</v>
      </c>
      <c r="F97" s="15" t="s">
        <v>394</v>
      </c>
      <c r="G97" s="16">
        <v>45530</v>
      </c>
      <c r="H97" s="17" t="s">
        <v>395</v>
      </c>
      <c r="I97" s="18">
        <v>127</v>
      </c>
      <c r="J97" s="19">
        <v>45530</v>
      </c>
      <c r="K97" s="13" t="s">
        <v>20</v>
      </c>
      <c r="L97" s="18">
        <v>127</v>
      </c>
      <c r="M97" s="17" t="s">
        <v>396</v>
      </c>
    </row>
    <row r="98" spans="1:13" s="20" customFormat="1" ht="155.25" customHeight="1">
      <c r="A98" s="11" t="s">
        <v>77</v>
      </c>
      <c r="B98" s="12">
        <v>92</v>
      </c>
      <c r="C98" s="12">
        <v>27985750000116</v>
      </c>
      <c r="D98" s="13" t="s">
        <v>139</v>
      </c>
      <c r="E98" s="14" t="s">
        <v>397</v>
      </c>
      <c r="F98" s="15" t="s">
        <v>398</v>
      </c>
      <c r="G98" s="16">
        <v>45530</v>
      </c>
      <c r="H98" s="17" t="s">
        <v>399</v>
      </c>
      <c r="I98" s="18">
        <v>550</v>
      </c>
      <c r="J98" s="19">
        <v>45530</v>
      </c>
      <c r="K98" s="13" t="s">
        <v>20</v>
      </c>
      <c r="L98" s="18">
        <f>20.85+529.15</f>
        <v>550</v>
      </c>
      <c r="M98" s="17" t="s">
        <v>400</v>
      </c>
    </row>
    <row r="99" spans="1:13" s="20" customFormat="1" ht="139.5" customHeight="1">
      <c r="A99" s="11" t="s">
        <v>77</v>
      </c>
      <c r="B99" s="12">
        <v>93</v>
      </c>
      <c r="C99" s="12">
        <v>27985750000116</v>
      </c>
      <c r="D99" s="13" t="s">
        <v>139</v>
      </c>
      <c r="E99" s="14" t="s">
        <v>401</v>
      </c>
      <c r="F99" s="15" t="s">
        <v>402</v>
      </c>
      <c r="G99" s="16">
        <v>45530</v>
      </c>
      <c r="H99" s="17" t="s">
        <v>403</v>
      </c>
      <c r="I99" s="18">
        <v>2500</v>
      </c>
      <c r="J99" s="19">
        <v>45530</v>
      </c>
      <c r="K99" s="13" t="s">
        <v>20</v>
      </c>
      <c r="L99" s="18">
        <f>91.5+2408.5</f>
        <v>2500</v>
      </c>
      <c r="M99" s="17" t="s">
        <v>404</v>
      </c>
    </row>
    <row r="100" spans="1:13" s="20" customFormat="1" ht="192" customHeight="1">
      <c r="A100" s="11" t="s">
        <v>77</v>
      </c>
      <c r="B100" s="12">
        <v>94</v>
      </c>
      <c r="C100" s="12">
        <v>26605545000115</v>
      </c>
      <c r="D100" s="13" t="s">
        <v>282</v>
      </c>
      <c r="E100" s="14" t="s">
        <v>405</v>
      </c>
      <c r="F100" s="15" t="s">
        <v>406</v>
      </c>
      <c r="G100" s="16">
        <v>45530</v>
      </c>
      <c r="H100" s="17" t="s">
        <v>407</v>
      </c>
      <c r="I100" s="18">
        <v>3050</v>
      </c>
      <c r="J100" s="19">
        <v>45530</v>
      </c>
      <c r="K100" s="13" t="s">
        <v>20</v>
      </c>
      <c r="L100" s="18">
        <v>3050</v>
      </c>
      <c r="M100" s="17" t="s">
        <v>408</v>
      </c>
    </row>
    <row r="101" spans="1:13" s="20" customFormat="1" ht="188.25" customHeight="1">
      <c r="A101" s="11" t="s">
        <v>77</v>
      </c>
      <c r="B101" s="12">
        <v>95</v>
      </c>
      <c r="C101" s="12">
        <v>26605545000115</v>
      </c>
      <c r="D101" s="13" t="s">
        <v>282</v>
      </c>
      <c r="E101" s="14" t="s">
        <v>409</v>
      </c>
      <c r="F101" s="15" t="s">
        <v>406</v>
      </c>
      <c r="G101" s="16">
        <v>45530</v>
      </c>
      <c r="H101" s="17" t="s">
        <v>410</v>
      </c>
      <c r="I101" s="18">
        <v>42450</v>
      </c>
      <c r="J101" s="19">
        <v>45530</v>
      </c>
      <c r="K101" s="13" t="s">
        <v>20</v>
      </c>
      <c r="L101" s="18">
        <f>2371.2+40078.8</f>
        <v>42450</v>
      </c>
      <c r="M101" s="17" t="s">
        <v>408</v>
      </c>
    </row>
    <row r="102" spans="1:13" s="20" customFormat="1" ht="174" customHeight="1">
      <c r="A102" s="11" t="s">
        <v>77</v>
      </c>
      <c r="B102" s="12">
        <v>96</v>
      </c>
      <c r="C102" s="12">
        <v>26605545000115</v>
      </c>
      <c r="D102" s="13" t="s">
        <v>282</v>
      </c>
      <c r="E102" s="14" t="s">
        <v>411</v>
      </c>
      <c r="F102" s="15" t="s">
        <v>406</v>
      </c>
      <c r="G102" s="16">
        <v>45530</v>
      </c>
      <c r="H102" s="17" t="s">
        <v>412</v>
      </c>
      <c r="I102" s="18">
        <v>3900</v>
      </c>
      <c r="J102" s="19">
        <v>45530</v>
      </c>
      <c r="K102" s="13" t="s">
        <v>20</v>
      </c>
      <c r="L102" s="18">
        <v>3900</v>
      </c>
      <c r="M102" s="17" t="s">
        <v>408</v>
      </c>
    </row>
    <row r="103" spans="1:13" s="20" customFormat="1" ht="105">
      <c r="A103" s="11" t="s">
        <v>77</v>
      </c>
      <c r="B103" s="12">
        <v>97</v>
      </c>
      <c r="C103" s="12">
        <v>27985750000116</v>
      </c>
      <c r="D103" s="13" t="s">
        <v>139</v>
      </c>
      <c r="E103" s="24" t="s">
        <v>413</v>
      </c>
      <c r="F103" s="15" t="s">
        <v>414</v>
      </c>
      <c r="G103" s="16">
        <v>45532</v>
      </c>
      <c r="H103" s="17" t="s">
        <v>415</v>
      </c>
      <c r="I103" s="18">
        <v>900</v>
      </c>
      <c r="J103" s="19">
        <v>45532</v>
      </c>
      <c r="K103" s="13" t="s">
        <v>20</v>
      </c>
      <c r="L103" s="18">
        <f>32.94+867.06</f>
        <v>900</v>
      </c>
      <c r="M103" s="17" t="s">
        <v>416</v>
      </c>
    </row>
    <row r="104" spans="1:13" s="20" customFormat="1" ht="141.75">
      <c r="A104" s="11" t="s">
        <v>77</v>
      </c>
      <c r="B104" s="12">
        <v>98</v>
      </c>
      <c r="C104" s="12">
        <v>26722189000110</v>
      </c>
      <c r="D104" s="13" t="s">
        <v>350</v>
      </c>
      <c r="E104" s="14" t="s">
        <v>417</v>
      </c>
      <c r="F104" s="15" t="s">
        <v>418</v>
      </c>
      <c r="G104" s="16">
        <v>45532</v>
      </c>
      <c r="H104" s="17" t="s">
        <v>419</v>
      </c>
      <c r="I104" s="18">
        <v>69392.289999999994</v>
      </c>
      <c r="J104" s="19">
        <v>45532</v>
      </c>
      <c r="K104" s="13" t="s">
        <v>20</v>
      </c>
      <c r="L104" s="18">
        <f>315.11+781.29+522.53+1.35+37.22+3.27+1.42+0.76+67729.34</f>
        <v>69392.289999999994</v>
      </c>
      <c r="M104" s="17" t="s">
        <v>420</v>
      </c>
    </row>
    <row r="105" spans="1:13" s="20" customFormat="1" ht="141.75">
      <c r="A105" s="11" t="s">
        <v>77</v>
      </c>
      <c r="B105" s="12">
        <v>99</v>
      </c>
      <c r="C105" s="12">
        <v>27441006000150</v>
      </c>
      <c r="D105" s="13" t="s">
        <v>421</v>
      </c>
      <c r="E105" s="14" t="s">
        <v>422</v>
      </c>
      <c r="F105" s="15" t="s">
        <v>423</v>
      </c>
      <c r="G105" s="16">
        <v>45532</v>
      </c>
      <c r="H105" s="17" t="s">
        <v>424</v>
      </c>
      <c r="I105" s="18">
        <v>3900</v>
      </c>
      <c r="J105" s="19">
        <v>45532</v>
      </c>
      <c r="K105" s="13" t="s">
        <v>20</v>
      </c>
      <c r="L105" s="18">
        <v>3900</v>
      </c>
      <c r="M105" s="17" t="s">
        <v>425</v>
      </c>
    </row>
    <row r="106" spans="1:13" ht="15" customHeight="1">
      <c r="A106" s="39" t="s">
        <v>426</v>
      </c>
      <c r="B106" s="39"/>
      <c r="C106" s="39"/>
      <c r="D106" s="4"/>
      <c r="K106" s="40"/>
    </row>
    <row r="107" spans="1:13" ht="15" customHeight="1">
      <c r="A107" s="41" t="str">
        <f>[1]Bens!A29</f>
        <v>Data da última atualização:02/09/2024</v>
      </c>
      <c r="B107" s="42"/>
      <c r="C107" s="4"/>
      <c r="D107" s="1"/>
    </row>
    <row r="108" spans="1:13" ht="15" customHeight="1">
      <c r="A108" s="43" t="s">
        <v>427</v>
      </c>
      <c r="B108" s="43"/>
      <c r="C108" s="43"/>
      <c r="D108" s="43"/>
    </row>
    <row r="109" spans="1:13" ht="15" customHeight="1">
      <c r="A109" s="43" t="s">
        <v>428</v>
      </c>
      <c r="B109" s="43"/>
      <c r="C109" s="43"/>
      <c r="D109" s="43"/>
    </row>
    <row r="110" spans="1:13" ht="15" customHeight="1">
      <c r="A110" s="44" t="s">
        <v>429</v>
      </c>
      <c r="B110" s="44"/>
      <c r="C110" s="44"/>
      <c r="D110" s="1"/>
    </row>
    <row r="111" spans="1:13" ht="15" customHeight="1"/>
    <row r="112" spans="1:1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mergeCells count="5">
    <mergeCell ref="A2:M2"/>
    <mergeCell ref="A3:E3"/>
    <mergeCell ref="A5:L5"/>
    <mergeCell ref="A108:D108"/>
    <mergeCell ref="A109:D109"/>
  </mergeCells>
  <conditionalFormatting sqref="C39:C43 C21 C51:C55 C65:C67 C83:C105 C23:C25 C28:C29 C45 C47:C49 C59:C60 C69:C81">
    <cfRule type="cellIs" dxfId="49" priority="49" operator="between">
      <formula>111111111</formula>
      <formula>99999999999</formula>
    </cfRule>
    <cfRule type="cellIs" dxfId="48" priority="50" operator="between">
      <formula>111111111111</formula>
      <formula>99999999999999</formula>
    </cfRule>
  </conditionalFormatting>
  <conditionalFormatting sqref="C35">
    <cfRule type="cellIs" dxfId="47" priority="47" operator="between">
      <formula>111111111</formula>
      <formula>99999999999</formula>
    </cfRule>
    <cfRule type="cellIs" dxfId="46" priority="48" operator="between">
      <formula>111111111111</formula>
      <formula>99999999999999</formula>
    </cfRule>
  </conditionalFormatting>
  <conditionalFormatting sqref="C36">
    <cfRule type="cellIs" dxfId="45" priority="45" operator="between">
      <formula>111111111</formula>
      <formula>99999999999</formula>
    </cfRule>
    <cfRule type="cellIs" dxfId="44" priority="46" operator="between">
      <formula>111111111111</formula>
      <formula>99999999999999</formula>
    </cfRule>
  </conditionalFormatting>
  <conditionalFormatting sqref="C37">
    <cfRule type="cellIs" dxfId="43" priority="43" operator="between">
      <formula>111111111</formula>
      <formula>99999999999</formula>
    </cfRule>
    <cfRule type="cellIs" dxfId="42" priority="44" operator="between">
      <formula>111111111111</formula>
      <formula>99999999999999</formula>
    </cfRule>
  </conditionalFormatting>
  <conditionalFormatting sqref="C38">
    <cfRule type="cellIs" dxfId="41" priority="41" operator="between">
      <formula>111111111</formula>
      <formula>99999999999</formula>
    </cfRule>
    <cfRule type="cellIs" dxfId="40" priority="42" operator="between">
      <formula>111111111111</formula>
      <formula>99999999999999</formula>
    </cfRule>
  </conditionalFormatting>
  <conditionalFormatting sqref="C50">
    <cfRule type="cellIs" dxfId="39" priority="35" operator="between">
      <formula>111111111</formula>
      <formula>99999999999</formula>
    </cfRule>
    <cfRule type="cellIs" dxfId="38" priority="36" operator="between">
      <formula>111111111111</formula>
      <formula>99999999999999</formula>
    </cfRule>
  </conditionalFormatting>
  <conditionalFormatting sqref="C33">
    <cfRule type="cellIs" dxfId="37" priority="39" operator="between">
      <formula>111111111</formula>
      <formula>99999999999</formula>
    </cfRule>
    <cfRule type="cellIs" dxfId="36" priority="40" operator="between">
      <formula>111111111111</formula>
      <formula>99999999999999</formula>
    </cfRule>
  </conditionalFormatting>
  <conditionalFormatting sqref="C34">
    <cfRule type="cellIs" dxfId="35" priority="37" operator="between">
      <formula>111111111</formula>
      <formula>99999999999</formula>
    </cfRule>
    <cfRule type="cellIs" dxfId="34" priority="38" operator="between">
      <formula>111111111111</formula>
      <formula>99999999999999</formula>
    </cfRule>
  </conditionalFormatting>
  <conditionalFormatting sqref="C61:C64">
    <cfRule type="cellIs" dxfId="33" priority="33" operator="between">
      <formula>111111111</formula>
      <formula>99999999999</formula>
    </cfRule>
    <cfRule type="cellIs" dxfId="32" priority="34" operator="between">
      <formula>111111111111</formula>
      <formula>99999999999999</formula>
    </cfRule>
  </conditionalFormatting>
  <conditionalFormatting sqref="C82">
    <cfRule type="cellIs" dxfId="31" priority="31" operator="between">
      <formula>111111111</formula>
      <formula>99999999999</formula>
    </cfRule>
    <cfRule type="cellIs" dxfId="30" priority="32" operator="between">
      <formula>111111111111</formula>
      <formula>99999999999999</formula>
    </cfRule>
  </conditionalFormatting>
  <conditionalFormatting sqref="C7 C9:C17 C19:C20">
    <cfRule type="cellIs" dxfId="29" priority="29" operator="between">
      <formula>111111111</formula>
      <formula>99999999999</formula>
    </cfRule>
    <cfRule type="cellIs" dxfId="28" priority="30" operator="between">
      <formula>111111111111</formula>
      <formula>99999999999999</formula>
    </cfRule>
  </conditionalFormatting>
  <conditionalFormatting sqref="C8">
    <cfRule type="cellIs" dxfId="27" priority="27" operator="between">
      <formula>111111111</formula>
      <formula>99999999999</formula>
    </cfRule>
    <cfRule type="cellIs" dxfId="26" priority="28" operator="between">
      <formula>111111111111</formula>
      <formula>99999999999999</formula>
    </cfRule>
  </conditionalFormatting>
  <conditionalFormatting sqref="C18">
    <cfRule type="cellIs" dxfId="25" priority="25" operator="between">
      <formula>111111111</formula>
      <formula>99999999999</formula>
    </cfRule>
    <cfRule type="cellIs" dxfId="24" priority="26" operator="between">
      <formula>111111111111</formula>
      <formula>99999999999999</formula>
    </cfRule>
  </conditionalFormatting>
  <conditionalFormatting sqref="C22">
    <cfRule type="cellIs" dxfId="23" priority="23" operator="between">
      <formula>111111111</formula>
      <formula>99999999999</formula>
    </cfRule>
    <cfRule type="cellIs" dxfId="22" priority="24" operator="between">
      <formula>111111111111</formula>
      <formula>99999999999999</formula>
    </cfRule>
  </conditionalFormatting>
  <conditionalFormatting sqref="C26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30">
    <cfRule type="cellIs" dxfId="19" priority="19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31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32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27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44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46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56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57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58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6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18-2023_-MP-PGJ_367f2.pdf"/>
    <hyperlink ref="E9" r:id="rId2" display="https://www.mpam.mp.br/images/Contratos/2022/Carta_Contrato/CC_05-2022_MP_-_PGJ_596f4.pdf"/>
    <hyperlink ref="F7" r:id="rId3"/>
    <hyperlink ref="F9" r:id="rId4"/>
    <hyperlink ref="F10" r:id="rId5"/>
    <hyperlink ref="E10" r:id="rId6"/>
    <hyperlink ref="E8" r:id="rId7" display="https://www.mpam.mp.br/images/CT_18-2023_-MP-PGJ_367f2.pdf"/>
    <hyperlink ref="F8" r:id="rId8"/>
    <hyperlink ref="F11" r:id="rId9"/>
    <hyperlink ref="F12" r:id="rId10"/>
    <hyperlink ref="E11" r:id="rId11"/>
    <hyperlink ref="E12" r:id="rId12"/>
    <hyperlink ref="F13" r:id="rId13"/>
    <hyperlink ref="E13" r:id="rId14"/>
    <hyperlink ref="E14" r:id="rId15"/>
    <hyperlink ref="F14" r:id="rId16"/>
    <hyperlink ref="F15" r:id="rId17"/>
    <hyperlink ref="E16" r:id="rId18" display="https://www.mpam.mp.br/images/CT_18-2023_-MP-PGJ_367f2.pdf"/>
    <hyperlink ref="F16" r:id="rId19"/>
    <hyperlink ref="E17" r:id="rId20" display="https://www.mpam.mp.br/images/Contratos/2023/Contrato/CT_04-2023_-_MP-PGJ.pdf_ee471.pdf"/>
    <hyperlink ref="E18" r:id="rId21" display="https://www.mpam.mp.br/images/Contratos/2023/Contrato/CT_04-2023_-_MP-PGJ.pdf_ee471.pdf"/>
    <hyperlink ref="E19" r:id="rId22" display="https://www.mpam.mp.br/images/CT_18-2023_-MP-PGJ_367f2.pdf"/>
    <hyperlink ref="F17" r:id="rId23"/>
    <hyperlink ref="F18" r:id="rId24"/>
    <hyperlink ref="F19" r:id="rId25"/>
    <hyperlink ref="F20" r:id="rId26"/>
    <hyperlink ref="F21" r:id="rId27"/>
    <hyperlink ref="F22" r:id="rId28"/>
    <hyperlink ref="F23" r:id="rId29"/>
    <hyperlink ref="F24" r:id="rId30"/>
    <hyperlink ref="F25" r:id="rId31"/>
    <hyperlink ref="F26" r:id="rId32"/>
    <hyperlink ref="F27" r:id="rId33"/>
    <hyperlink ref="F28" r:id="rId34"/>
    <hyperlink ref="F29" r:id="rId35"/>
    <hyperlink ref="F30" r:id="rId36"/>
    <hyperlink ref="F31" r:id="rId37"/>
    <hyperlink ref="F32" r:id="rId38"/>
    <hyperlink ref="F33" r:id="rId39"/>
    <hyperlink ref="F34" r:id="rId40"/>
    <hyperlink ref="F35" r:id="rId41"/>
    <hyperlink ref="F36" r:id="rId42"/>
    <hyperlink ref="F37" r:id="rId43"/>
    <hyperlink ref="F38" r:id="rId44"/>
    <hyperlink ref="F39" r:id="rId45"/>
    <hyperlink ref="F40" r:id="rId46"/>
    <hyperlink ref="E23" r:id="rId47" display="https://www.mpam.mp.br/images/CT_21-2023_-_MP-PGJ_4dc3f.pdf"/>
    <hyperlink ref="E25" r:id="rId48" display="https://www.mpam.mp.br/images/CT_08-2024_-_MP-PGJ_976bb.pdf"/>
    <hyperlink ref="E26" r:id="rId49" display="https://www.mpam.mp.br/images/CT_08-2024_-_MP-PGJ_976bb.pdf"/>
    <hyperlink ref="E28" r:id="rId50" display="https://www.mpam.mp.br/images/CT_n%C2%BA_003.2020_f99e0.pdf"/>
    <hyperlink ref="E29" r:id="rId51" display="https://www.mpam.mp.br/images/CT_26-2022_-_MP-PGJ_a5aaf.pdf"/>
    <hyperlink ref="E30" r:id="rId52" display="https://www.mpam.mp.br/images/CT_26-2022_-_MP-PGJ_a5aaf.pdf"/>
    <hyperlink ref="E31" r:id="rId53" display="https://www.mpam.mp.br/images/CT_26-2022_-_MP-PGJ_a5aaf.pdf"/>
    <hyperlink ref="E32" r:id="rId54" display="https://www.mpam.mp.br/images/CT_26-2022_-_MP-PGJ_a5aaf.pdf"/>
    <hyperlink ref="E33" r:id="rId55" display="https://www.mpam.mp.br/images/CT_10-2024_-_MP-PGJ_46998.pdf"/>
    <hyperlink ref="E34" r:id="rId56" display="https://www.mpam.mp.br/images/CC_n%C2%BA_003.2020_98a8f.pdf"/>
    <hyperlink ref="E36" r:id="rId57" display="https://www.mpam.mp.br/images/CT_22-2023_-_MP-PGJ_e60b0.pdf"/>
    <hyperlink ref="E38" r:id="rId58" display="https://www.mpam.mp.br/images/CT_n%C2%BA_010-2021-_MP-PGJ_59035.pdf"/>
    <hyperlink ref="F41" r:id="rId59"/>
    <hyperlink ref="F42" r:id="rId60"/>
    <hyperlink ref="F43" r:id="rId61"/>
    <hyperlink ref="F44" r:id="rId62"/>
    <hyperlink ref="F45" r:id="rId63"/>
    <hyperlink ref="F46" r:id="rId64"/>
    <hyperlink ref="F47" r:id="rId65"/>
    <hyperlink ref="F48" r:id="rId66"/>
    <hyperlink ref="F49" r:id="rId67"/>
    <hyperlink ref="F50" r:id="rId68"/>
    <hyperlink ref="F51" r:id="rId69"/>
    <hyperlink ref="F52" r:id="rId70"/>
    <hyperlink ref="F53" r:id="rId71"/>
    <hyperlink ref="F54" r:id="rId72"/>
    <hyperlink ref="F55" r:id="rId73"/>
    <hyperlink ref="F56" r:id="rId74"/>
    <hyperlink ref="F57" r:id="rId75" display="https://www.mpam.mp.br/images/FATURA_28487072024-0_2024_COSAMA_CODAJ%C3%81S_92690.pdf"/>
    <hyperlink ref="F58" r:id="rId76"/>
    <hyperlink ref="F59" r:id="rId77"/>
    <hyperlink ref="E41" r:id="rId78" display="https://www.mpam.mp.br/images/CT_18-2024_-_MP-PGJ_f9f2e.pdf"/>
    <hyperlink ref="E42" r:id="rId79" display="https://www.mpam.mp.br/images/CT_n%C2%BA_013-2021-MP-PGJ_7c5fc.pdf"/>
    <hyperlink ref="E43" r:id="rId80" display="https://www.mpam.mp.br/images/CT_n%C2%BA_013-2021-MP-PGJ_7c5fc.pdf"/>
    <hyperlink ref="E44" r:id="rId81" display="https://www.mpam.mp.br/images/CT_15-2023_-_MP-PGJ_777a8.pdf"/>
    <hyperlink ref="E45" r:id="rId82" display="https://www.mpam.mp.br/images/CT_n%C2%BA_015-2020-MP-PGJ_4610e.pdf"/>
    <hyperlink ref="E46" r:id="rId83" display="https://www.mpam.mp.br/images/CT_36-2023_-_MP-PGJ_7f83c.pdf"/>
    <hyperlink ref="E47" r:id="rId84" display="https://www.mpam.mp.br/images/CT_17-2024_-_MP-PGJ_5fa2a.pdf"/>
    <hyperlink ref="E48" r:id="rId85" display="https://www.mpam.mp.br/images/Contrato_n%C2%BA_003-2019_-_MP_-_PGJ_79dd4.pdf"/>
    <hyperlink ref="E51" r:id="rId86" display="https://www.mpam.mp.br/images/Contrato_n%C2%BA_003-2019_-_MP_-_PGJ_79dd4.pdf"/>
    <hyperlink ref="E49" r:id="rId87" display="https://www.mpam.mp.br/images/CT_24-2023_-_MP-PGJ_933fa.pdf"/>
    <hyperlink ref="E50" r:id="rId88" display="https://www.mpam.mp.br/images/CT_n%C2%BA_012-2021-MP-PGJ_df72d.pdf"/>
    <hyperlink ref="E52" r:id="rId89" display="https://www.mpam.mp.br/images/CT_n%C2%BA_10-2020-MP-PGJ_d98a6.pdf"/>
    <hyperlink ref="E53" r:id="rId90" display="https://www.mpam.mp.br/images/Contratos/2022/Contrato/CT_25-2022_-_MP-PGJ_8363e.pdf"/>
    <hyperlink ref="E54" r:id="rId91" display="https://www.mpam.mp.br/images/CCT_06-2022_-_MP-PGJ_b19f3.pdf"/>
    <hyperlink ref="E55" r:id="rId92" display="https://www.mpam.mp.br/images/CCT_06-2022_-_MP-PGJ_b19f3.pdf"/>
    <hyperlink ref="E56" r:id="rId93" display="https://www.mpam.mp.br/images/CCT_06-2022_-_MP-PGJ_b19f3.pdf"/>
    <hyperlink ref="E57" r:id="rId94" display="https://www.mpam.mp.br/images/CCT_06-2022_-_MP-PGJ_b19f3.pdf"/>
    <hyperlink ref="E58" r:id="rId95" display="https://www.mpam.mp.br/images/CCT_06-2022_-_MP-PGJ_b19f3.pdf"/>
    <hyperlink ref="F60" r:id="rId96"/>
    <hyperlink ref="F61" r:id="rId97"/>
    <hyperlink ref="F62" r:id="rId98"/>
    <hyperlink ref="F63" r:id="rId99"/>
    <hyperlink ref="F64" r:id="rId100"/>
    <hyperlink ref="F65" r:id="rId101"/>
    <hyperlink ref="F66" r:id="rId102"/>
    <hyperlink ref="E60" r:id="rId103"/>
    <hyperlink ref="E61" r:id="rId104" display="https://www.mpam.mp.br/images/CT_30-2022_-_MP-PGJ_e7dc4.pdf"/>
    <hyperlink ref="E62" r:id="rId105" display="https://www.mpam.mp.br/images/CT_n%C2%BA_005-2021_-_MP-PGJ_ab169.pdf"/>
    <hyperlink ref="E63" r:id="rId106" display="https://www.mpam.mp.br/images/Contrato_n%C2%BA_002-2019_-_CUSD-CCER_-_MP-PGJ_78b2c.pdf"/>
    <hyperlink ref="E64" r:id="rId107" display="https://www.mpam.mp.br/images/CT_07-2024_-_MP-PGJ_aa585.pdf"/>
    <hyperlink ref="E65" r:id="rId108" display="https://www.mpam.mp.br/images/CT_07-2023_-_MP-PGJ_fb5b5.pdf"/>
    <hyperlink ref="E66" r:id="rId109" display="https://www.mpam.mp.br/images/CT_n%C2%BA_035-2021-MP-PGJ_8bef6.pdf"/>
    <hyperlink ref="F67" r:id="rId110"/>
    <hyperlink ref="F68" r:id="rId111"/>
    <hyperlink ref="F69" r:id="rId112"/>
    <hyperlink ref="F70" r:id="rId113"/>
    <hyperlink ref="F71" r:id="rId114"/>
    <hyperlink ref="F72" r:id="rId115"/>
    <hyperlink ref="F73" r:id="rId116"/>
    <hyperlink ref="F74" r:id="rId117"/>
    <hyperlink ref="F75" r:id="rId118"/>
    <hyperlink ref="F76" r:id="rId119"/>
    <hyperlink ref="F77" r:id="rId120"/>
    <hyperlink ref="F78" r:id="rId121"/>
    <hyperlink ref="F79" r:id="rId122"/>
    <hyperlink ref="F80" r:id="rId123"/>
    <hyperlink ref="F81" r:id="rId124"/>
    <hyperlink ref="F82" r:id="rId125"/>
    <hyperlink ref="F83" r:id="rId126"/>
    <hyperlink ref="F84" r:id="rId127"/>
    <hyperlink ref="F85" r:id="rId128"/>
    <hyperlink ref="F86" r:id="rId129"/>
    <hyperlink ref="F87" r:id="rId130"/>
    <hyperlink ref="F88" r:id="rId131"/>
    <hyperlink ref="F89" r:id="rId132"/>
    <hyperlink ref="F90" r:id="rId133"/>
    <hyperlink ref="F91" r:id="rId134"/>
    <hyperlink ref="F92" r:id="rId135"/>
    <hyperlink ref="F93" r:id="rId136"/>
    <hyperlink ref="F94" r:id="rId137"/>
    <hyperlink ref="F95" r:id="rId138"/>
    <hyperlink ref="F96" r:id="rId139"/>
    <hyperlink ref="F97" r:id="rId140"/>
    <hyperlink ref="F98" r:id="rId141"/>
    <hyperlink ref="F99" r:id="rId142"/>
    <hyperlink ref="F100" r:id="rId143"/>
    <hyperlink ref="F101" r:id="rId144"/>
    <hyperlink ref="F102" r:id="rId145"/>
    <hyperlink ref="E67" r:id="rId146" display="https://www.mpam.mp.br/images/CT_08-2024_-_MP-PGJ_976bb.pdf"/>
    <hyperlink ref="E68" r:id="rId147" display="https://www.mpam.mp.br/images/CT_08-2024_-_MP-PGJ_976bb.pdf"/>
    <hyperlink ref="E69" r:id="rId148" display="https://www.mpam.mp.br/images/CT_13-2024_-_MP-PGJ_95dae.pdf"/>
    <hyperlink ref="E70" r:id="rId149" display="https://www.mpam.mp.br/images/CT_13-2024_-_MP-PGJ_95dae.pdf"/>
    <hyperlink ref="E88" r:id="rId150" display="https://www.mpam.mp.br/images/CT_13-2024_-_MP-PGJ_95dae.pdf"/>
    <hyperlink ref="E100" r:id="rId151" display="https://www.mpam.mp.br/images/CT_13-2024_-_MP-PGJ_95dae.pdf"/>
    <hyperlink ref="E101" r:id="rId152" display="https://www.mpam.mp.br/images/CT_13-2024_-_MP-PGJ_95dae.pdf"/>
    <hyperlink ref="E102" r:id="rId153" display="https://www.mpam.mp.br/images/CT_13-2024_-_MP-PGJ_95dae.pdf"/>
    <hyperlink ref="E71" r:id="rId154" display="https://www.mpam.mp.br/images/CT_n%C2%BA_32-MP-PGJ_4ec7e.pdf"/>
    <hyperlink ref="E72" r:id="rId155" display="https://www.mpam.mp.br/images/CT_08-2023_-_MP-PGJ_dc9c9.pdf"/>
    <hyperlink ref="E84" r:id="rId156" display="https://www.mpam.mp.br/images/CT_13-2024_-_MP-PGJ_95dae.pdf"/>
    <hyperlink ref="E73" r:id="rId157"/>
    <hyperlink ref="E75" r:id="rId158" display="https://www.mpam.mp.br/images/CT_21-2023_-_MP-PGJ_4dc3f.pdf"/>
    <hyperlink ref="E90" r:id="rId159" display="https://www.mpam.mp.br/images/CT_21-2023_-_MP-PGJ_4dc3f.pdf"/>
    <hyperlink ref="E91" r:id="rId160" display="https://www.mpam.mp.br/images/CT_21-2023_-_MP-PGJ_4dc3f.pdf"/>
    <hyperlink ref="E92" r:id="rId161" display="https://www.mpam.mp.br/images/CT_21-2023_-_MP-PGJ_4dc3f.pdf"/>
    <hyperlink ref="E74" r:id="rId162"/>
    <hyperlink ref="E76" r:id="rId163" display="https://www.mpam.mp.br/images/CT_n%C2%BA_002-2021-MP-PGJ_f7591.pdf"/>
    <hyperlink ref="E77" r:id="rId164" display="https://www.mpam.mp.br/images/Contratos/2023/Contrato/CT_01-2023_-_MP-PGJ.pdf_5d0ff.pdf"/>
    <hyperlink ref="E78" r:id="rId165" display="https://www.mpam.mp.br/images/CT_05-2024_-_MP-PGJ_3adfc.pdf"/>
    <hyperlink ref="E79" r:id="rId166" display="https://www.mpam.mp.br/images/CT_05-2024_-_MP-PGJ_3adfc.pdf"/>
    <hyperlink ref="E80" r:id="rId167" display="https://www.mpam.mp.br/images/CT_n_019-2021-MP-PGJ_60243.pdf"/>
    <hyperlink ref="E93" r:id="rId168" display="https://www.mpam.mp.br/images/CT_n_019-2021-MP-PGJ_60243.pdf"/>
    <hyperlink ref="E94" r:id="rId169" display="https://www.mpam.mp.br/images/CT_n_019-2021-MP-PGJ_60243.pdf"/>
    <hyperlink ref="E95" r:id="rId170" display="https://www.mpam.mp.br/images/CT_n_019-2021-MP-PGJ_60243.pdf"/>
    <hyperlink ref="E81" r:id="rId171" display="https://www.mpam.mp.br/images/CT_n%C2%BA_034-2021-MP-PGJ_f1b15.pdf"/>
    <hyperlink ref="E82" r:id="rId172" display="https://www.mpam.mp.br/images/Contratos/2023/Contrato/CT_04-2023_-_MP-PGJ.pdf_ee471.pdf"/>
    <hyperlink ref="E83" r:id="rId173" display="https://www.mpam.mp.br/images/Contratos/2023/Contrato/CT_04-2023_-_MP-PGJ.pdf_ee471.pdf"/>
    <hyperlink ref="E85" r:id="rId174" display="https://www.mpam.mp.br/images/CT_19-2023_-_MP-PGJ_9ff27.pdf"/>
    <hyperlink ref="E86" r:id="rId175"/>
    <hyperlink ref="E87" r:id="rId176" display="https://www.mpam.mp.br/images/CT_19-2023_-_MP-PGJ_9ff27.pdf"/>
    <hyperlink ref="E97" r:id="rId177" display="https://www.mpam.mp.br/images/Contratos/2022/Carta_Contrato/CC_05-2022_MP_-_PGJ_596f4.pdf"/>
    <hyperlink ref="F105" r:id="rId178"/>
    <hyperlink ref="F104" r:id="rId179"/>
    <hyperlink ref="F103" r:id="rId180"/>
    <hyperlink ref="E104" r:id="rId181" display="https://www.mpam.mp.br/images/CT_19-2023_-_MP-PGJ_9ff27.pdf"/>
    <hyperlink ref="E105" r:id="rId182" display="https://www.mpam.mp.br/images/CT_19-2024_-_MP-PGJ_419d8.pdf"/>
  </hyperlinks>
  <pageMargins left="0.511811024" right="0.511811024" top="0.78740157499999996" bottom="0.78740157499999996" header="0.31496062000000002" footer="0.31496062000000002"/>
  <pageSetup scale="36" orientation="portrait" r:id="rId183"/>
  <drawing r:id="rId1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4B903D-AB8B-470F-947E-D2CEC9D38240}"/>
</file>

<file path=customXml/itemProps2.xml><?xml version="1.0" encoding="utf-8"?>
<ds:datastoreItem xmlns:ds="http://schemas.openxmlformats.org/officeDocument/2006/customXml" ds:itemID="{76B830F3-EBAD-4E5E-A8EA-4E52E82A8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2024-09-02T14:49:01Z</dcterms:created>
  <dcterms:modified xsi:type="dcterms:W3CDTF">2024-09-02T14:49:41Z</dcterms:modified>
</cp:coreProperties>
</file>