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<sst xmlns="http://schemas.openxmlformats.org/spreadsheetml/2006/main" count="134" uniqueCount="69">
  <si>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</si>
  <si>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</si>
  <si>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</si>
  <si>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</si>
  <si>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</si>
  <si>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</si>
  <si>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</si>
  <si>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</si>
  <si>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</si>
  <si>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</si>
  <si>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</si>
  <si>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</si>
  <si>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</si>
  <si>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</si>
  <si>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</si>
  <si>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</si>
  <si>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</si>
  <si>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</si>
  <si>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</si>
  <si>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</si>
  <si>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</si>
  <si>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</si>
  <si>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</si>
  <si>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</si>
  <si>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</si>
  <si>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</si>
  <si>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</si>
  <si>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</si>
  <si>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</si>
  <si>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</si>
  <si>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</si>
  <si>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</si>
  <si>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</si>
  <si>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</si>
  <si>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</si>
  <si>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</si>
  <si>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</si>
  <si>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</si>
  <si>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</si>
  <si>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</si>
  <si>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</si>
  <si>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</si>
  <si>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</si>
  <si>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</si>
  <si>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</si>
  <si>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</si>
  <si>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</si>
  <si>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</si>
  <si>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</si>
  <si>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</si>
  <si>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</si>
  <si>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</si>
  <si>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</si>
  <si>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</si>
  <si>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</si>
  <si>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</si>
  <si>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</si>
  <si>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</si>
  <si>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</si>
  <si>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</si>
  <si>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</si>
  <si>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</si>
  <si>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</si>
  <si>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</si>
  <si>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</si>
  <si>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</si>
  <si>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</si>
  <si>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MAIO/2023</t>
  </si>
  <si>
    <t>Data da última atualização:  21/06/2023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</si>
</sst>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55" zoomScaleNormal="55" zoomScaleSheetLayoutView="55" zoomScalePageLayoutView="0" workbookViewId="0" topLeftCell="A34">
      <selection activeCell="M50" sqref="M50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67</v>
      </c>
      <c r="L2" s="35"/>
      <c r="M2" s="35"/>
      <c r="N2" s="35"/>
      <c r="O2" s="35"/>
      <c r="P2" s="12"/>
    </row>
    <row r="3" spans="1:15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10.5" customHeight="1">
      <c r="O4" s="1"/>
    </row>
    <row r="5" spans="1:15" ht="25.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25.5" customHeight="1">
      <c r="A6" s="37"/>
      <c r="B6" s="37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>SUM(B8:B19)</f>
        <v>268750000</v>
      </c>
      <c r="C7" s="16">
        <f>SUM(C8:C19)</f>
        <v>17175518.2</v>
      </c>
      <c r="D7" s="16">
        <f>SUM(D8:D19)</f>
        <v>21007162.290000003</v>
      </c>
      <c r="E7" s="16">
        <f>SUM(E8:E19)</f>
        <v>30795121.729999997</v>
      </c>
      <c r="F7" s="16">
        <f>SUM(F8:F19)</f>
        <v>29615017.270000007</v>
      </c>
      <c r="G7" s="16">
        <f>SUM(G8:G19)</f>
        <v>29283976.830000002</v>
      </c>
      <c r="H7" s="16"/>
      <c r="I7" s="16"/>
      <c r="J7" s="16"/>
      <c r="K7" s="16"/>
      <c r="L7" s="16"/>
      <c r="M7" s="16"/>
      <c r="N7" s="16"/>
      <c r="O7" s="16">
        <f aca="true" t="shared" si="0" ref="O7:O39">SUM(C7:N7)</f>
        <v>127876796.32000001</v>
      </c>
      <c r="P7" s="4"/>
    </row>
    <row r="8" spans="1:15" s="6" customFormat="1" ht="30" customHeight="1">
      <c r="A8" s="17" t="s">
        <v>18</v>
      </c>
      <c r="B8" s="18">
        <v>2150000</v>
      </c>
      <c r="C8" s="18">
        <v>0</v>
      </c>
      <c r="D8" s="18">
        <v>0</v>
      </c>
      <c r="E8" s="18">
        <v>0</v>
      </c>
      <c r="F8" s="18">
        <v>395995.47</v>
      </c>
      <c r="G8" s="18">
        <v>255004.75</v>
      </c>
      <c r="H8" s="18"/>
      <c r="I8" s="18"/>
      <c r="J8" s="19"/>
      <c r="K8" s="19"/>
      <c r="L8" s="19"/>
      <c r="M8" s="19"/>
      <c r="N8" s="19"/>
      <c r="O8" s="19">
        <f t="shared" si="0"/>
        <v>651000.22</v>
      </c>
    </row>
    <row r="9" spans="1:15" s="6" customFormat="1" ht="30" customHeight="1">
      <c r="A9" s="17" t="s">
        <v>19</v>
      </c>
      <c r="B9" s="18">
        <v>3699000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/>
      <c r="I9" s="18"/>
      <c r="J9" s="19"/>
      <c r="K9" s="19"/>
      <c r="L9" s="19"/>
      <c r="M9" s="19"/>
      <c r="N9" s="19"/>
      <c r="O9" s="19">
        <f t="shared" si="0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/>
      <c r="I10" s="18"/>
      <c r="J10" s="19"/>
      <c r="K10" s="19"/>
      <c r="L10" s="19"/>
      <c r="M10" s="19"/>
      <c r="N10" s="19"/>
      <c r="O10" s="19">
        <f t="shared" si="0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/>
      <c r="I11" s="18"/>
      <c r="J11" s="19"/>
      <c r="K11" s="19"/>
      <c r="L11" s="19"/>
      <c r="M11" s="19"/>
      <c r="N11" s="19"/>
      <c r="O11" s="19">
        <f t="shared" si="0"/>
        <v>0</v>
      </c>
    </row>
    <row r="12" spans="1:15" s="6" customFormat="1" ht="30" customHeight="1">
      <c r="A12" s="20" t="s">
        <v>65</v>
      </c>
      <c r="B12" s="21">
        <v>110000</v>
      </c>
      <c r="C12" s="21">
        <v>16943.84</v>
      </c>
      <c r="D12" s="21">
        <v>8329.04</v>
      </c>
      <c r="E12" s="21">
        <v>8329.04</v>
      </c>
      <c r="F12" s="21">
        <v>8329.04</v>
      </c>
      <c r="G12" s="21">
        <v>8981.92</v>
      </c>
      <c r="H12" s="21"/>
      <c r="I12" s="18"/>
      <c r="J12" s="19"/>
      <c r="K12" s="19"/>
      <c r="L12" s="19"/>
      <c r="M12" s="19"/>
      <c r="N12" s="19"/>
      <c r="O12" s="19">
        <f t="shared" si="0"/>
        <v>50912.88</v>
      </c>
    </row>
    <row r="13" spans="1:15" s="6" customFormat="1" ht="30" customHeight="1">
      <c r="A13" s="20" t="s">
        <v>22</v>
      </c>
      <c r="B13" s="21">
        <v>185708000</v>
      </c>
      <c r="C13" s="21">
        <v>13672119.91</v>
      </c>
      <c r="D13" s="21">
        <v>15144538.27</v>
      </c>
      <c r="E13" s="21">
        <v>20569993.29</v>
      </c>
      <c r="F13" s="21">
        <v>18270316.39</v>
      </c>
      <c r="G13" s="21">
        <v>19748715.69</v>
      </c>
      <c r="H13" s="21"/>
      <c r="I13" s="18"/>
      <c r="J13" s="19"/>
      <c r="K13" s="19"/>
      <c r="L13" s="19"/>
      <c r="M13" s="19"/>
      <c r="N13" s="19"/>
      <c r="O13" s="19">
        <f t="shared" si="0"/>
        <v>87405683.55</v>
      </c>
    </row>
    <row r="14" spans="1:15" s="7" customFormat="1" ht="30" customHeight="1">
      <c r="A14" s="20" t="s">
        <v>23</v>
      </c>
      <c r="B14" s="21">
        <f>1771000+35810000</f>
        <v>37581000</v>
      </c>
      <c r="C14" s="21">
        <f>835.12+775004.43</f>
        <v>775839.55</v>
      </c>
      <c r="D14" s="21">
        <f>203804.47+3298215.93</f>
        <v>3502020.4000000004</v>
      </c>
      <c r="E14" s="21">
        <f>206178.96+3308247.69</f>
        <v>3514426.65</v>
      </c>
      <c r="F14" s="21">
        <f>286058.81+3896815.29</f>
        <v>4182874.1</v>
      </c>
      <c r="G14" s="21">
        <f>295832.45+3947495.35</f>
        <v>4243327.8</v>
      </c>
      <c r="H14" s="21"/>
      <c r="I14" s="18"/>
      <c r="J14" s="18"/>
      <c r="K14" s="18"/>
      <c r="L14" s="18"/>
      <c r="M14" s="18"/>
      <c r="N14" s="18"/>
      <c r="O14" s="19">
        <f t="shared" si="0"/>
        <v>16218488.5</v>
      </c>
    </row>
    <row r="15" spans="1:15" s="7" customFormat="1" ht="30" customHeight="1">
      <c r="A15" s="20" t="s">
        <v>24</v>
      </c>
      <c r="B15" s="21">
        <v>14850000</v>
      </c>
      <c r="C15" s="21">
        <v>1212534.04</v>
      </c>
      <c r="D15" s="21">
        <v>1413751.12</v>
      </c>
      <c r="E15" s="21">
        <v>1568385.01</v>
      </c>
      <c r="F15" s="21">
        <v>1612205.21</v>
      </c>
      <c r="G15" s="21">
        <v>1884230.3</v>
      </c>
      <c r="H15" s="21"/>
      <c r="I15" s="18"/>
      <c r="J15" s="18"/>
      <c r="K15" s="18"/>
      <c r="L15" s="18"/>
      <c r="M15" s="18"/>
      <c r="N15" s="18"/>
      <c r="O15" s="19">
        <f t="shared" si="0"/>
        <v>7691105.68</v>
      </c>
    </row>
    <row r="16" spans="1:15" s="6" customFormat="1" ht="30" customHeight="1">
      <c r="A16" s="20" t="s">
        <v>25</v>
      </c>
      <c r="B16" s="21">
        <v>200000</v>
      </c>
      <c r="C16" s="21">
        <v>0</v>
      </c>
      <c r="D16" s="21">
        <v>0</v>
      </c>
      <c r="E16" s="21">
        <v>0</v>
      </c>
      <c r="F16" s="21">
        <v>0</v>
      </c>
      <c r="G16" s="21">
        <v>111907.22</v>
      </c>
      <c r="H16" s="21"/>
      <c r="I16" s="18"/>
      <c r="J16" s="19"/>
      <c r="K16" s="19"/>
      <c r="L16" s="19"/>
      <c r="M16" s="19"/>
      <c r="N16" s="19"/>
      <c r="O16" s="19">
        <f t="shared" si="0"/>
        <v>111907.22</v>
      </c>
    </row>
    <row r="17" spans="1:15" s="6" customFormat="1" ht="30" customHeight="1">
      <c r="A17" s="17" t="s">
        <v>26</v>
      </c>
      <c r="B17" s="18">
        <v>4200000</v>
      </c>
      <c r="C17" s="18">
        <v>345744.31</v>
      </c>
      <c r="D17" s="18">
        <v>399572.04</v>
      </c>
      <c r="E17" s="18">
        <v>262226.22</v>
      </c>
      <c r="F17" s="18">
        <v>230325.67</v>
      </c>
      <c r="G17" s="18">
        <v>201101.7</v>
      </c>
      <c r="H17" s="18"/>
      <c r="I17" s="18"/>
      <c r="J17" s="19"/>
      <c r="K17" s="19"/>
      <c r="L17" s="19"/>
      <c r="M17" s="19"/>
      <c r="N17" s="19"/>
      <c r="O17" s="19">
        <f t="shared" si="0"/>
        <v>1438969.94</v>
      </c>
    </row>
    <row r="18" spans="1:15" s="6" customFormat="1" ht="30" customHeight="1">
      <c r="A18" s="17" t="s">
        <v>27</v>
      </c>
      <c r="B18" s="18">
        <v>19250000</v>
      </c>
      <c r="C18" s="18">
        <v>1152336.55</v>
      </c>
      <c r="D18" s="18">
        <v>538951.42</v>
      </c>
      <c r="E18" s="18">
        <v>4871761.52</v>
      </c>
      <c r="F18" s="18">
        <v>4914971.39</v>
      </c>
      <c r="G18" s="18">
        <v>2815292.07</v>
      </c>
      <c r="H18" s="18"/>
      <c r="I18" s="18"/>
      <c r="J18" s="19"/>
      <c r="K18" s="19"/>
      <c r="L18" s="19"/>
      <c r="M18" s="19"/>
      <c r="N18" s="19"/>
      <c r="O18" s="19">
        <f t="shared" si="0"/>
        <v>14293312.95</v>
      </c>
    </row>
    <row r="19" spans="1:15" s="6" customFormat="1" ht="30" customHeight="1">
      <c r="A19" s="17" t="s">
        <v>28</v>
      </c>
      <c r="B19" s="18">
        <v>1000000</v>
      </c>
      <c r="C19" s="18">
        <v>0</v>
      </c>
      <c r="D19" s="18">
        <v>0</v>
      </c>
      <c r="E19" s="18">
        <v>0</v>
      </c>
      <c r="F19" s="18">
        <v>0</v>
      </c>
      <c r="G19" s="18">
        <v>15415.38</v>
      </c>
      <c r="H19" s="18"/>
      <c r="I19" s="18"/>
      <c r="J19" s="19"/>
      <c r="K19" s="19"/>
      <c r="L19" s="19"/>
      <c r="M19" s="19"/>
      <c r="N19" s="19"/>
      <c r="O19" s="19">
        <f t="shared" si="0"/>
        <v>15415.38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0"/>
        <v>0</v>
      </c>
    </row>
    <row r="21" spans="1:15" s="3" customFormat="1" ht="25.5" customHeight="1">
      <c r="A21" s="15" t="s">
        <v>29</v>
      </c>
      <c r="B21" s="24">
        <f>SUM(B22:B39)</f>
        <v>80862999.99999999</v>
      </c>
      <c r="C21" s="24">
        <f>SUM(C22:C39)</f>
        <v>5737667.5600000005</v>
      </c>
      <c r="D21" s="24">
        <f>SUM(D22:D39)</f>
        <v>4368599.9</v>
      </c>
      <c r="E21" s="24">
        <f>SUM(E22:E39)</f>
        <v>5444993.59</v>
      </c>
      <c r="F21" s="24">
        <f>SUM(F22:F39)</f>
        <v>6552872.83</v>
      </c>
      <c r="G21" s="24">
        <f>SUM(G22:G39)</f>
        <v>11055282.97</v>
      </c>
      <c r="H21" s="24"/>
      <c r="I21" s="24"/>
      <c r="J21" s="24"/>
      <c r="K21" s="24"/>
      <c r="L21" s="24"/>
      <c r="M21" s="24"/>
      <c r="N21" s="24"/>
      <c r="O21" s="16">
        <f t="shared" si="0"/>
        <v>33159416.85</v>
      </c>
    </row>
    <row r="22" spans="1:15" s="6" customFormat="1" ht="30" customHeight="1">
      <c r="A22" s="20" t="s">
        <v>30</v>
      </c>
      <c r="B22" s="21">
        <v>2533000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/>
      <c r="I22" s="21"/>
      <c r="J22" s="19"/>
      <c r="K22" s="19"/>
      <c r="L22" s="19"/>
      <c r="M22" s="19"/>
      <c r="N22" s="19"/>
      <c r="O22" s="19">
        <f t="shared" si="0"/>
        <v>0</v>
      </c>
    </row>
    <row r="23" spans="1:15" s="6" customFormat="1" ht="30" customHeight="1">
      <c r="A23" s="20" t="s">
        <v>31</v>
      </c>
      <c r="B23" s="21">
        <v>12751000</v>
      </c>
      <c r="C23" s="21">
        <v>1191476.85</v>
      </c>
      <c r="D23" s="21">
        <v>65870.46</v>
      </c>
      <c r="E23" s="21">
        <v>1399296.25</v>
      </c>
      <c r="F23" s="21">
        <v>1553819.15</v>
      </c>
      <c r="G23" s="21">
        <v>2835911.15</v>
      </c>
      <c r="H23" s="21"/>
      <c r="I23" s="21"/>
      <c r="J23" s="19"/>
      <c r="K23" s="19"/>
      <c r="L23" s="19"/>
      <c r="M23" s="19"/>
      <c r="N23" s="19"/>
      <c r="O23" s="19">
        <f t="shared" si="0"/>
        <v>7046373.859999999</v>
      </c>
    </row>
    <row r="24" spans="1:15" s="6" customFormat="1" ht="30" customHeight="1">
      <c r="A24" s="20" t="s">
        <v>32</v>
      </c>
      <c r="B24" s="21">
        <v>742000</v>
      </c>
      <c r="C24" s="21">
        <v>4600.7</v>
      </c>
      <c r="D24" s="21">
        <v>55058.39</v>
      </c>
      <c r="E24" s="21">
        <v>100229.13</v>
      </c>
      <c r="F24" s="21">
        <v>93928.14</v>
      </c>
      <c r="G24" s="21">
        <v>117663.37</v>
      </c>
      <c r="H24" s="21"/>
      <c r="I24" s="21"/>
      <c r="J24" s="19"/>
      <c r="K24" s="19"/>
      <c r="L24" s="19"/>
      <c r="M24" s="19"/>
      <c r="N24" s="19"/>
      <c r="O24" s="19">
        <f t="shared" si="0"/>
        <v>371479.73</v>
      </c>
    </row>
    <row r="25" spans="1:15" s="6" customFormat="1" ht="30" customHeight="1">
      <c r="A25" s="20" t="s">
        <v>33</v>
      </c>
      <c r="B25" s="21">
        <v>1880000</v>
      </c>
      <c r="C25" s="21">
        <v>26600</v>
      </c>
      <c r="D25" s="21">
        <v>34742.22</v>
      </c>
      <c r="E25" s="21">
        <v>43968.34</v>
      </c>
      <c r="F25" s="21">
        <v>64504.08</v>
      </c>
      <c r="G25" s="21">
        <v>46009.8</v>
      </c>
      <c r="H25" s="21"/>
      <c r="I25" s="21"/>
      <c r="J25" s="19"/>
      <c r="K25" s="19"/>
      <c r="L25" s="19"/>
      <c r="M25" s="19"/>
      <c r="N25" s="19"/>
      <c r="O25" s="19">
        <f t="shared" si="0"/>
        <v>215824.44</v>
      </c>
    </row>
    <row r="26" spans="1:15" s="6" customFormat="1" ht="30" customHeight="1">
      <c r="A26" s="20" t="s">
        <v>34</v>
      </c>
      <c r="B26" s="21">
        <v>6000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/>
      <c r="I26" s="21"/>
      <c r="J26" s="19"/>
      <c r="K26" s="19"/>
      <c r="L26" s="19"/>
      <c r="M26" s="19"/>
      <c r="N26" s="19"/>
      <c r="O26" s="19">
        <f t="shared" si="0"/>
        <v>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/>
      <c r="I27" s="21"/>
      <c r="J27" s="19"/>
      <c r="K27" s="19"/>
      <c r="L27" s="19"/>
      <c r="M27" s="19"/>
      <c r="N27" s="19"/>
      <c r="O27" s="19">
        <f t="shared" si="0"/>
        <v>0</v>
      </c>
    </row>
    <row r="28" spans="1:15" s="6" customFormat="1" ht="30" customHeight="1">
      <c r="A28" s="20" t="s">
        <v>36</v>
      </c>
      <c r="B28" s="21">
        <v>1000000</v>
      </c>
      <c r="C28" s="21">
        <v>0</v>
      </c>
      <c r="D28" s="21">
        <v>0</v>
      </c>
      <c r="E28" s="21">
        <v>125289.65</v>
      </c>
      <c r="F28" s="21">
        <v>30285.19</v>
      </c>
      <c r="G28" s="21">
        <v>82020.6</v>
      </c>
      <c r="H28" s="21"/>
      <c r="I28" s="21"/>
      <c r="J28" s="19"/>
      <c r="K28" s="19"/>
      <c r="L28" s="19"/>
      <c r="M28" s="19"/>
      <c r="N28" s="19"/>
      <c r="O28" s="19">
        <f t="shared" si="0"/>
        <v>237595.44</v>
      </c>
    </row>
    <row r="29" spans="1:15" s="6" customFormat="1" ht="30" customHeight="1">
      <c r="A29" s="20" t="s">
        <v>37</v>
      </c>
      <c r="B29" s="21">
        <v>5000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/>
      <c r="I29" s="21"/>
      <c r="J29" s="19"/>
      <c r="K29" s="19"/>
      <c r="L29" s="19"/>
      <c r="M29" s="19"/>
      <c r="N29" s="19"/>
      <c r="O29" s="19">
        <f t="shared" si="0"/>
        <v>0</v>
      </c>
    </row>
    <row r="30" spans="1:15" s="6" customFormat="1" ht="30" customHeight="1">
      <c r="A30" s="20" t="s">
        <v>38</v>
      </c>
      <c r="B30" s="21">
        <v>3285000</v>
      </c>
      <c r="C30" s="21">
        <v>311247.12</v>
      </c>
      <c r="D30" s="21">
        <v>19615.42</v>
      </c>
      <c r="E30" s="21">
        <v>432123.48</v>
      </c>
      <c r="F30" s="21">
        <v>46411.92</v>
      </c>
      <c r="G30" s="21">
        <v>1071253.49</v>
      </c>
      <c r="H30" s="21"/>
      <c r="I30" s="21"/>
      <c r="J30" s="19"/>
      <c r="K30" s="19"/>
      <c r="L30" s="19"/>
      <c r="M30" s="19"/>
      <c r="N30" s="19"/>
      <c r="O30" s="19">
        <f t="shared" si="0"/>
        <v>1880651.4300000002</v>
      </c>
    </row>
    <row r="31" spans="1:15" s="6" customFormat="1" ht="30" customHeight="1">
      <c r="A31" s="20" t="s">
        <v>39</v>
      </c>
      <c r="B31" s="21">
        <v>4245490.98</v>
      </c>
      <c r="C31" s="21">
        <v>0</v>
      </c>
      <c r="D31" s="21">
        <v>0</v>
      </c>
      <c r="E31" s="21">
        <v>416155.14</v>
      </c>
      <c r="F31" s="21">
        <v>220920.9</v>
      </c>
      <c r="G31" s="21">
        <v>217441.75</v>
      </c>
      <c r="H31" s="21"/>
      <c r="I31" s="21"/>
      <c r="J31" s="19"/>
      <c r="K31" s="19"/>
      <c r="L31" s="19"/>
      <c r="M31" s="19"/>
      <c r="N31" s="19"/>
      <c r="O31" s="19">
        <f t="shared" si="0"/>
        <v>854517.79</v>
      </c>
    </row>
    <row r="32" spans="1:15" s="6" customFormat="1" ht="30" customHeight="1">
      <c r="A32" s="20" t="s">
        <v>40</v>
      </c>
      <c r="B32" s="21">
        <v>11174982.05</v>
      </c>
      <c r="C32" s="21">
        <v>32600</v>
      </c>
      <c r="D32" s="21">
        <v>130605.2</v>
      </c>
      <c r="E32" s="21">
        <v>608671.27</v>
      </c>
      <c r="F32" s="21">
        <v>420971.95</v>
      </c>
      <c r="G32" s="21">
        <v>453311.47</v>
      </c>
      <c r="H32" s="21"/>
      <c r="I32" s="21"/>
      <c r="J32" s="19"/>
      <c r="K32" s="19"/>
      <c r="L32" s="19"/>
      <c r="M32" s="19"/>
      <c r="N32" s="19"/>
      <c r="O32" s="19">
        <f t="shared" si="0"/>
        <v>1646159.89</v>
      </c>
    </row>
    <row r="33" spans="1:15" s="6" customFormat="1" ht="30" customHeight="1">
      <c r="A33" s="20" t="s">
        <v>41</v>
      </c>
      <c r="B33" s="21">
        <v>6658200</v>
      </c>
      <c r="C33" s="21">
        <v>0</v>
      </c>
      <c r="D33" s="21">
        <v>12352.63</v>
      </c>
      <c r="E33" s="21">
        <v>195807.79</v>
      </c>
      <c r="F33" s="21">
        <v>210813.95</v>
      </c>
      <c r="G33" s="21">
        <v>983751.84</v>
      </c>
      <c r="H33" s="21"/>
      <c r="I33" s="21"/>
      <c r="J33" s="19"/>
      <c r="K33" s="19"/>
      <c r="L33" s="19"/>
      <c r="M33" s="19"/>
      <c r="N33" s="19"/>
      <c r="O33" s="19">
        <f t="shared" si="0"/>
        <v>1402726.21</v>
      </c>
    </row>
    <row r="34" spans="1:15" s="6" customFormat="1" ht="30" customHeight="1">
      <c r="A34" s="20" t="s">
        <v>42</v>
      </c>
      <c r="B34" s="21">
        <v>22688067.6</v>
      </c>
      <c r="C34" s="21">
        <v>1568416</v>
      </c>
      <c r="D34" s="21">
        <v>1885923.11</v>
      </c>
      <c r="E34" s="21">
        <v>1282.7</v>
      </c>
      <c r="F34" s="21">
        <v>1741683.8</v>
      </c>
      <c r="G34" s="21">
        <v>3445868.23</v>
      </c>
      <c r="H34" s="21"/>
      <c r="I34" s="21"/>
      <c r="J34" s="19"/>
      <c r="K34" s="19"/>
      <c r="L34" s="19"/>
      <c r="M34" s="19"/>
      <c r="N34" s="19"/>
      <c r="O34" s="19">
        <f t="shared" si="0"/>
        <v>8643173.84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45.87</v>
      </c>
      <c r="E35" s="21">
        <v>0</v>
      </c>
      <c r="F35" s="21">
        <v>8331.64</v>
      </c>
      <c r="G35" s="21">
        <v>0</v>
      </c>
      <c r="H35" s="21"/>
      <c r="I35" s="21"/>
      <c r="J35" s="19"/>
      <c r="K35" s="19"/>
      <c r="L35" s="19"/>
      <c r="M35" s="19"/>
      <c r="N35" s="19"/>
      <c r="O35" s="19">
        <f t="shared" si="0"/>
        <v>8377.51</v>
      </c>
    </row>
    <row r="36" spans="1:15" s="6" customFormat="1" ht="30" customHeight="1">
      <c r="A36" s="20" t="s">
        <v>26</v>
      </c>
      <c r="B36" s="21">
        <v>32441.42</v>
      </c>
      <c r="C36" s="21">
        <v>0</v>
      </c>
      <c r="D36" s="21">
        <v>0</v>
      </c>
      <c r="E36" s="21">
        <v>12400</v>
      </c>
      <c r="F36" s="21">
        <v>637.42</v>
      </c>
      <c r="G36" s="21">
        <v>0</v>
      </c>
      <c r="H36" s="21"/>
      <c r="I36" s="21"/>
      <c r="J36" s="19"/>
      <c r="K36" s="19"/>
      <c r="L36" s="19"/>
      <c r="M36" s="19"/>
      <c r="N36" s="19"/>
      <c r="O36" s="19">
        <f>SUM(C36:N36)</f>
        <v>13037.42</v>
      </c>
    </row>
    <row r="37" spans="1:15" s="6" customFormat="1" ht="30" customHeight="1">
      <c r="A37" s="20" t="s">
        <v>27</v>
      </c>
      <c r="B37" s="21">
        <v>13385629.71</v>
      </c>
      <c r="C37" s="21">
        <v>2602726.89</v>
      </c>
      <c r="D37" s="21">
        <v>2164386.6</v>
      </c>
      <c r="E37" s="21">
        <v>2101670.82</v>
      </c>
      <c r="F37" s="21">
        <v>2145368.16</v>
      </c>
      <c r="G37" s="21">
        <v>1794846.14</v>
      </c>
      <c r="H37" s="21"/>
      <c r="I37" s="21"/>
      <c r="J37" s="19"/>
      <c r="K37" s="19"/>
      <c r="L37" s="19"/>
      <c r="M37" s="19"/>
      <c r="N37" s="19"/>
      <c r="O37" s="19">
        <f>SUM(C37:N37)</f>
        <v>10808998.610000001</v>
      </c>
    </row>
    <row r="38" spans="1:15" s="6" customFormat="1" ht="30" customHeight="1">
      <c r="A38" s="20" t="s">
        <v>44</v>
      </c>
      <c r="B38" s="21">
        <v>97188.24</v>
      </c>
      <c r="C38" s="21">
        <v>0</v>
      </c>
      <c r="D38" s="21">
        <v>0</v>
      </c>
      <c r="E38" s="21">
        <v>8099.02</v>
      </c>
      <c r="F38" s="21">
        <v>15196.53</v>
      </c>
      <c r="G38" s="21">
        <v>7205.13</v>
      </c>
      <c r="H38" s="21"/>
      <c r="I38" s="21"/>
      <c r="J38" s="19"/>
      <c r="K38" s="19"/>
      <c r="L38" s="19"/>
      <c r="M38" s="19"/>
      <c r="N38" s="19"/>
      <c r="O38" s="19">
        <f>SUM(C38:N38)</f>
        <v>30500.680000000004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/>
      <c r="I39" s="21"/>
      <c r="J39" s="19"/>
      <c r="K39" s="19"/>
      <c r="L39" s="19"/>
      <c r="M39" s="19"/>
      <c r="N39" s="19"/>
      <c r="O39" s="19">
        <f t="shared" si="0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60192000</v>
      </c>
      <c r="C41" s="26">
        <f>SUM(C42:C48)</f>
        <v>0</v>
      </c>
      <c r="D41" s="26">
        <f>SUM(D42:D48)</f>
        <v>196432.82</v>
      </c>
      <c r="E41" s="26">
        <f>SUM(E42:E48)</f>
        <v>16780.75</v>
      </c>
      <c r="F41" s="26">
        <f>SUM(F42:F48)</f>
        <v>30398.9</v>
      </c>
      <c r="G41" s="26">
        <f>SUM(G42:G48)</f>
        <v>59829.59</v>
      </c>
      <c r="H41" s="26"/>
      <c r="I41" s="26"/>
      <c r="J41" s="26"/>
      <c r="K41" s="26"/>
      <c r="L41" s="26"/>
      <c r="M41" s="26"/>
      <c r="N41" s="26"/>
      <c r="O41" s="16">
        <f aca="true" t="shared" si="1" ref="O41:O48">SUM(C41:N41)</f>
        <v>303442.06</v>
      </c>
    </row>
    <row r="42" spans="1:15" s="6" customFormat="1" ht="30" customHeight="1">
      <c r="A42" s="17" t="s">
        <v>47</v>
      </c>
      <c r="B42" s="18">
        <v>121000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/>
      <c r="I42" s="19"/>
      <c r="J42" s="19"/>
      <c r="K42" s="19"/>
      <c r="L42" s="19"/>
      <c r="M42" s="19"/>
      <c r="N42" s="19"/>
      <c r="O42" s="19">
        <f t="shared" si="1"/>
        <v>0</v>
      </c>
    </row>
    <row r="43" spans="1:15" s="6" customFormat="1" ht="30" customHeight="1">
      <c r="A43" s="17" t="s">
        <v>49</v>
      </c>
      <c r="B43" s="18">
        <v>17068000</v>
      </c>
      <c r="C43" s="18">
        <v>0</v>
      </c>
      <c r="D43" s="18">
        <v>195902.82</v>
      </c>
      <c r="E43" s="18">
        <v>11401.75</v>
      </c>
      <c r="F43" s="18">
        <v>0</v>
      </c>
      <c r="G43" s="18">
        <v>0</v>
      </c>
      <c r="H43" s="18"/>
      <c r="I43" s="19"/>
      <c r="J43" s="19"/>
      <c r="K43" s="19"/>
      <c r="L43" s="19"/>
      <c r="M43" s="19"/>
      <c r="N43" s="19"/>
      <c r="O43" s="19">
        <f>SUM(C43:N43)</f>
        <v>207304.57</v>
      </c>
    </row>
    <row r="44" spans="1:15" s="6" customFormat="1" ht="30" customHeight="1">
      <c r="A44" s="17" t="s">
        <v>50</v>
      </c>
      <c r="B44" s="18">
        <v>9047973</v>
      </c>
      <c r="C44" s="18">
        <v>0</v>
      </c>
      <c r="D44" s="18">
        <v>530</v>
      </c>
      <c r="E44" s="18">
        <v>5379</v>
      </c>
      <c r="F44" s="18">
        <v>30371.9</v>
      </c>
      <c r="G44" s="18">
        <v>59829.59</v>
      </c>
      <c r="H44" s="18"/>
      <c r="I44" s="27"/>
      <c r="J44" s="19"/>
      <c r="K44" s="19"/>
      <c r="L44" s="19"/>
      <c r="M44" s="19"/>
      <c r="N44" s="19"/>
      <c r="O44" s="19">
        <f t="shared" si="1"/>
        <v>96110.48999999999</v>
      </c>
    </row>
    <row r="45" spans="1:15" s="6" customFormat="1" ht="30" customHeight="1">
      <c r="A45" s="17" t="s">
        <v>51</v>
      </c>
      <c r="B45" s="18">
        <v>33955000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/>
      <c r="I45" s="19"/>
      <c r="J45" s="19"/>
      <c r="K45" s="19"/>
      <c r="L45" s="19"/>
      <c r="M45" s="23"/>
      <c r="N45" s="23"/>
      <c r="O45" s="19">
        <f t="shared" si="1"/>
        <v>0</v>
      </c>
    </row>
    <row r="46" spans="1:15" s="6" customFormat="1" ht="30" customHeight="1">
      <c r="A46" s="17" t="s">
        <v>66</v>
      </c>
      <c r="B46" s="18">
        <v>27</v>
      </c>
      <c r="C46" s="18">
        <v>0</v>
      </c>
      <c r="D46" s="18">
        <v>0</v>
      </c>
      <c r="E46" s="18">
        <v>0</v>
      </c>
      <c r="F46" s="18">
        <v>27</v>
      </c>
      <c r="G46" s="18">
        <v>0</v>
      </c>
      <c r="H46" s="18"/>
      <c r="I46" s="19"/>
      <c r="J46" s="19"/>
      <c r="K46" s="19"/>
      <c r="L46" s="19"/>
      <c r="M46" s="23"/>
      <c r="N46" s="23"/>
      <c r="O46" s="19">
        <f t="shared" si="1"/>
        <v>27</v>
      </c>
    </row>
    <row r="47" spans="1:15" s="8" customFormat="1" ht="25.5" customHeight="1">
      <c r="A47" s="28" t="s">
        <v>52</v>
      </c>
      <c r="B47" s="29">
        <f>B48</f>
        <v>1010000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/>
      <c r="I47" s="26"/>
      <c r="J47" s="26"/>
      <c r="K47" s="26"/>
      <c r="L47" s="26"/>
      <c r="M47" s="26"/>
      <c r="N47" s="26"/>
      <c r="O47" s="16">
        <f t="shared" si="1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/>
      <c r="I48" s="19"/>
      <c r="J48" s="19"/>
      <c r="K48" s="19"/>
      <c r="L48" s="19"/>
      <c r="M48" s="23"/>
      <c r="N48" s="23"/>
      <c r="O48" s="19">
        <f t="shared" si="1"/>
        <v>0</v>
      </c>
    </row>
    <row r="49" spans="1:15" s="9" customFormat="1" ht="25.5" customHeight="1">
      <c r="A49" s="31" t="s">
        <v>54</v>
      </c>
      <c r="B49" s="24">
        <f>SUM(B7+B21+B41+B47)</f>
        <v>410815000</v>
      </c>
      <c r="C49" s="24">
        <f>SUM(C7+C21+C41+C47)</f>
        <v>22913185.759999998</v>
      </c>
      <c r="D49" s="24">
        <f>SUM(D7+D21+D41+D47)</f>
        <v>25572195.010000005</v>
      </c>
      <c r="E49" s="24">
        <f>SUM(E7+E21+E41+E47)</f>
        <v>36256896.06999999</v>
      </c>
      <c r="F49" s="24">
        <f>SUM(F7+F21+F41+F47)</f>
        <v>36198289.00000001</v>
      </c>
      <c r="G49" s="24">
        <f>SUM(G7+G21+G41+G47)</f>
        <v>40399089.39000001</v>
      </c>
      <c r="H49" s="24"/>
      <c r="I49" s="24"/>
      <c r="J49" s="24"/>
      <c r="K49" s="24"/>
      <c r="L49" s="24"/>
      <c r="M49" s="24"/>
      <c r="N49" s="24"/>
      <c r="O49" s="24">
        <f>SUM(C49:N49)</f>
        <v>161339655.23000002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9" t="s">
        <v>55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7" t="s">
        <v>1</v>
      </c>
      <c r="B58" s="37" t="s">
        <v>2</v>
      </c>
      <c r="C58" s="38" t="s">
        <v>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7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>SUM(B61:B75)</f>
        <v>172000</v>
      </c>
      <c r="C60" s="24">
        <f>SUM(C61:C75)</f>
        <v>0</v>
      </c>
      <c r="D60" s="24">
        <f>SUM(D61:D75)</f>
        <v>0</v>
      </c>
      <c r="E60" s="24">
        <f>SUM(E61:E75)</f>
        <v>0</v>
      </c>
      <c r="F60" s="24">
        <f>SUM(F61:F75)</f>
        <v>0</v>
      </c>
      <c r="G60" s="24">
        <f>SUM(G61:G75)</f>
        <v>0</v>
      </c>
      <c r="H60" s="24"/>
      <c r="I60" s="24"/>
      <c r="J60" s="24"/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/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4000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/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/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54000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/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/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/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/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/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13000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/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85000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/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7000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/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/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/>
      <c r="I73" s="19"/>
      <c r="J73" s="19"/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4000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/>
      <c r="I74" s="19"/>
      <c r="J74" s="19"/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3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23"/>
      <c r="N76" s="23"/>
      <c r="O76" s="25"/>
    </row>
    <row r="77" spans="1:15" ht="15.75">
      <c r="A77" s="15" t="s">
        <v>46</v>
      </c>
      <c r="B77" s="26">
        <f>SUM(B78:B84)</f>
        <v>68000</v>
      </c>
      <c r="C77" s="26">
        <f>SUM(C78:C84)</f>
        <v>0</v>
      </c>
      <c r="D77" s="26">
        <f>SUM(D78:D84)</f>
        <v>0</v>
      </c>
      <c r="E77" s="26">
        <f>SUM(E78:E84)</f>
        <v>0</v>
      </c>
      <c r="F77" s="26">
        <f>SUM(F78:F84)</f>
        <v>0</v>
      </c>
      <c r="G77" s="26">
        <f>SUM(G78:G84)</f>
        <v>0</v>
      </c>
      <c r="H77" s="26"/>
      <c r="I77" s="26"/>
      <c r="J77" s="26"/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/>
      <c r="I78" s="19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/>
      <c r="I79" s="26"/>
      <c r="J79" s="19"/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/>
      <c r="I80" s="19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37000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/>
      <c r="I81" s="26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20000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/>
      <c r="I82" s="19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/>
      <c r="I83" s="26"/>
      <c r="J83" s="19"/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/>
      <c r="I84" s="19"/>
      <c r="J84" s="19"/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>SUM(B87)</f>
        <v>10000</v>
      </c>
      <c r="C86" s="26">
        <f>SUM(C87)</f>
        <v>0</v>
      </c>
      <c r="D86" s="26">
        <f>SUM(D87)</f>
        <v>0</v>
      </c>
      <c r="E86" s="26">
        <f>SUM(E87)</f>
        <v>0</v>
      </c>
      <c r="F86" s="26">
        <f>SUM(F87)</f>
        <v>0</v>
      </c>
      <c r="G86" s="26">
        <f>SUM(G87)</f>
        <v>0</v>
      </c>
      <c r="H86" s="26"/>
      <c r="I86" s="26"/>
      <c r="J86" s="26"/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/>
      <c r="I87" s="19"/>
      <c r="J87" s="19"/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>B86+B77+B60</f>
        <v>250000</v>
      </c>
      <c r="C89" s="24">
        <f>C86+C77+C60</f>
        <v>0</v>
      </c>
      <c r="D89" s="24">
        <f>D86+D77+D60</f>
        <v>0</v>
      </c>
      <c r="E89" s="24">
        <f>E86+E77+E60</f>
        <v>0</v>
      </c>
      <c r="F89" s="24">
        <f>F86+F77+F60</f>
        <v>0</v>
      </c>
      <c r="G89" s="24">
        <f>G86+G77+G60</f>
        <v>0</v>
      </c>
      <c r="H89" s="24"/>
      <c r="I89" s="24"/>
      <c r="J89" s="24"/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21/06/2023</v>
      </c>
    </row>
    <row r="95" spans="1:15" ht="15.75">
      <c r="A95" s="39" t="s">
        <v>59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7" t="s">
        <v>1</v>
      </c>
      <c r="B97" s="37" t="s">
        <v>2</v>
      </c>
      <c r="C97" s="38" t="s">
        <v>3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7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>SUM(B100:B102)</f>
        <v>0</v>
      </c>
      <c r="C99" s="24">
        <f>SUM(C100:C102)</f>
        <v>0</v>
      </c>
      <c r="D99" s="24">
        <f>SUM(D100:D102)</f>
        <v>0</v>
      </c>
      <c r="E99" s="24">
        <f>SUM(E100:E102)</f>
        <v>0</v>
      </c>
      <c r="F99" s="24">
        <f>SUM(F100:F102)</f>
        <v>0</v>
      </c>
      <c r="G99" s="24">
        <f>SUM(G100:G102)</f>
        <v>0</v>
      </c>
      <c r="H99" s="24"/>
      <c r="I99" s="24"/>
      <c r="J99" s="24"/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/>
      <c r="I100" s="19"/>
      <c r="J100" s="19"/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/>
      <c r="I101" s="24"/>
      <c r="J101" s="19"/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/>
      <c r="I102" s="19"/>
      <c r="J102" s="19"/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>SUM(B106)</f>
        <v>0</v>
      </c>
      <c r="C105" s="26">
        <f>SUM(C106)</f>
        <v>0</v>
      </c>
      <c r="D105" s="26">
        <f>SUM(D106)</f>
        <v>0</v>
      </c>
      <c r="E105" s="26">
        <f>SUM(E106)</f>
        <v>0</v>
      </c>
      <c r="F105" s="26">
        <f>SUM(F106)</f>
        <v>0</v>
      </c>
      <c r="G105" s="26">
        <f>SUM(G106)</f>
        <v>0</v>
      </c>
      <c r="H105" s="26"/>
      <c r="I105" s="26"/>
      <c r="J105" s="26"/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/>
      <c r="I106" s="19"/>
      <c r="J106" s="19"/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>B105+B99</f>
        <v>0</v>
      </c>
      <c r="C109" s="24">
        <f>C105+C99</f>
        <v>0</v>
      </c>
      <c r="D109" s="24">
        <f>D105+D99</f>
        <v>0</v>
      </c>
      <c r="E109" s="24">
        <f>E105+E99</f>
        <v>0</v>
      </c>
      <c r="F109" s="24">
        <f>F105+F99</f>
        <v>0</v>
      </c>
      <c r="G109" s="24">
        <f>G105+G99</f>
        <v>0</v>
      </c>
      <c r="H109" s="24"/>
      <c r="I109" s="24"/>
      <c r="J109" s="24"/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21/06/2023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56:O56"/>
    <mergeCell ref="A58:A59"/>
    <mergeCell ref="B58:B59"/>
    <mergeCell ref="C58:O58"/>
    <mergeCell ref="A95:O95"/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2023-06-27T14:12:07Z</cp:lastPrinted>
  <dcterms:modified xsi:type="dcterms:W3CDTF">2023-06-27T14:13:23Z</dcterms:modified>
  <cp:category/>
  <cp:version/>
  <cp:contentType/>
  <cp:contentStatus/>
</cp:coreProperties>
</file>