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<sst xmlns="http://schemas.openxmlformats.org/spreadsheetml/2006/main" count="49" uniqueCount="32">
  <si>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</si>
  <si>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</si>
  <si>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</si>
  <si>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</si>
  <si>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</si>
  <si>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</si>
  <si>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</si>
  <si>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</si>
  <si>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</si>
  <si>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</si>
  <si>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</si>
  <si>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</si>
  <si>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</si>
  <si>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</si>
  <si>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</si>
  <si>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</si>
  <si>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</si>
  <si>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</si>
  <si>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</si>
  <si>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</si>
  <si>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</si>
  <si>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</si>
  <si>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</si>
  <si>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</si>
  <si>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</si>
  <si>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</si>
  <si>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</si>
  <si>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</si>
  <si>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</si>
  <si>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</si>
  <si>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t>OUTUBRO/2018</t>
  </si>
  <si>
    <t>Data da última atualização:  06/11/2018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</si>
</sst>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841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zoomScalePageLayoutView="0" workbookViewId="0" topLeftCell="A1">
      <selection activeCell="A28" sqref="A28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29</v>
      </c>
      <c r="B8" s="9">
        <f>2193570.99+2456377.36</f>
        <v>4649948.35</v>
      </c>
      <c r="C8" s="9">
        <f>1438.03-2195009.02+2206895.94</f>
        <v>13324.94999999972</v>
      </c>
      <c r="D8" s="9">
        <f>111826.89-111826.89+135571.25</f>
        <v>135571.25</v>
      </c>
      <c r="E8" s="9">
        <v>116935.72</v>
      </c>
      <c r="F8" s="9">
        <v>77046.19</v>
      </c>
      <c r="G8" s="9">
        <f>128929.82-4377962.7</f>
        <v>-4249032.88</v>
      </c>
      <c r="H8" s="9">
        <f>242734.24-242733.24+6042.09-242734.24</f>
        <v>-236691.15</v>
      </c>
      <c r="I8" s="9">
        <f>191986.11-191987.11+195044.68</f>
        <v>195043.68</v>
      </c>
      <c r="J8" s="9">
        <f>70474.91-70474.91+73107.05</f>
        <v>73107.05</v>
      </c>
      <c r="K8" s="9">
        <v>3865.34</v>
      </c>
      <c r="L8" s="9">
        <v>3476.01</v>
      </c>
      <c r="M8" s="9"/>
      <c r="N8" s="9"/>
      <c r="O8" s="12">
        <f>SUM(B8:N8)</f>
        <v>782594.5099999992</v>
      </c>
    </row>
    <row r="9" spans="1:15" ht="28.5" customHeight="1">
      <c r="A9" s="11" t="s">
        <v>18</v>
      </c>
      <c r="B9" s="9">
        <f>44.7+96.5+479096.79+427243.1</f>
        <v>906481.09</v>
      </c>
      <c r="C9" s="9">
        <f>2413.51+2152.3</f>
        <v>4565.81</v>
      </c>
      <c r="D9" s="9">
        <f>40+2620.69+2337.04</f>
        <v>4997.73</v>
      </c>
      <c r="E9" s="9">
        <f>2149.31+1916.68</f>
        <v>4065.99</v>
      </c>
      <c r="F9" s="9">
        <f>37705.31-37841.81+2409.32+39990.37</f>
        <v>42263.19</v>
      </c>
      <c r="G9" s="9">
        <f>2344.95+2194.88</f>
        <v>4539.83</v>
      </c>
      <c r="H9" s="9">
        <f>68973.26-69016.96+478103.04-478102.04+2340.11-68973.26+2268.67-478103.04</f>
        <v>-542510.22</v>
      </c>
      <c r="I9" s="9">
        <f>8295.74-8296.74+2216.87+9514.63</f>
        <v>11730.5</v>
      </c>
      <c r="J9" s="9">
        <f>361.32+2156.94+15.79</f>
        <v>2534.05</v>
      </c>
      <c r="K9" s="9">
        <f>2263.57+50.31</f>
        <v>2313.88</v>
      </c>
      <c r="L9" s="9">
        <f>1250.44-1611.76+1923.06+1654.5</f>
        <v>3216.24</v>
      </c>
      <c r="M9" s="9"/>
      <c r="N9" s="9"/>
      <c r="O9" s="12">
        <f>SUM(B9:N9)</f>
        <v>444198.09</v>
      </c>
    </row>
    <row r="10" spans="1:15" ht="25.5" customHeight="1">
      <c r="A10" s="11" t="s">
        <v>19</v>
      </c>
      <c r="B10" s="9">
        <v>750810.79</v>
      </c>
      <c r="C10" s="9">
        <v>3782.31</v>
      </c>
      <c r="D10" s="9">
        <v>4106.98</v>
      </c>
      <c r="E10" s="9">
        <v>3368.26</v>
      </c>
      <c r="F10" s="9">
        <v>3775.74</v>
      </c>
      <c r="G10" s="9">
        <f>673623.13-673622.13+3674.85-673623.13</f>
        <v>-669947.28</v>
      </c>
      <c r="H10" s="9">
        <v>610.72</v>
      </c>
      <c r="I10" s="9">
        <f>464.12</f>
        <v>464.12</v>
      </c>
      <c r="J10" s="9">
        <f>9581.75-9582.75+10073.02</f>
        <v>10072.02</v>
      </c>
      <c r="K10" s="9">
        <v>546.96</v>
      </c>
      <c r="L10" s="9">
        <v>480.01</v>
      </c>
      <c r="M10" s="9"/>
      <c r="N10" s="9"/>
      <c r="O10" s="12">
        <f>SUM(B10:N10)</f>
        <v>108070.63000000005</v>
      </c>
    </row>
    <row r="11" spans="1:15" ht="25.5" customHeight="1">
      <c r="A11" s="11"/>
      <c r="B11" s="13">
        <f aca="true" t="shared" si="0" ref="B11:N11">SUM(B8:B10)</f>
        <v>6307240.2299999995</v>
      </c>
      <c r="C11" s="13">
        <f t="shared" si="0"/>
        <v>21673.069999999723</v>
      </c>
      <c r="D11" s="13">
        <f t="shared" si="0"/>
        <v>144675.96000000002</v>
      </c>
      <c r="E11" s="13">
        <f t="shared" si="0"/>
        <v>124369.97</v>
      </c>
      <c r="F11" s="13">
        <f t="shared" si="0"/>
        <v>123085.12000000001</v>
      </c>
      <c r="G11" s="13">
        <f t="shared" si="0"/>
        <v>-4914440.33</v>
      </c>
      <c r="H11" s="13">
        <f t="shared" si="0"/>
        <v>-778590.65</v>
      </c>
      <c r="I11" s="13">
        <f t="shared" si="0"/>
        <v>207238.3</v>
      </c>
      <c r="J11" s="13">
        <f t="shared" si="0"/>
        <v>85713.12000000001</v>
      </c>
      <c r="K11" s="13">
        <f t="shared" si="0"/>
        <v>6726.18</v>
      </c>
      <c r="L11" s="13">
        <f t="shared" si="0"/>
        <v>7172.26</v>
      </c>
      <c r="M11" s="13">
        <f t="shared" si="0"/>
        <v>0</v>
      </c>
      <c r="N11" s="13">
        <f t="shared" si="0"/>
        <v>0</v>
      </c>
      <c r="O11" s="14">
        <f>SUM(B11:N11)</f>
        <v>1334863.2299999986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25</v>
      </c>
      <c r="B20" s="9">
        <v>137190.88</v>
      </c>
      <c r="C20" s="9">
        <f>-47+47+1142.14</f>
        <v>1142.14</v>
      </c>
      <c r="D20" s="9">
        <v>752.63</v>
      </c>
      <c r="E20" s="9">
        <v>0</v>
      </c>
      <c r="F20" s="9">
        <f>617.26+691.94</f>
        <v>1309.2</v>
      </c>
      <c r="G20" s="9">
        <v>0</v>
      </c>
      <c r="H20" s="9">
        <v>0</v>
      </c>
      <c r="I20" s="9">
        <f>673.44+672.06+681.42</f>
        <v>2026.92</v>
      </c>
      <c r="J20" s="9">
        <v>-100000</v>
      </c>
      <c r="K20" s="9">
        <v>0</v>
      </c>
      <c r="L20" s="9">
        <v>1371.41</v>
      </c>
      <c r="M20" s="9"/>
      <c r="N20" s="9"/>
      <c r="O20" s="12">
        <f>SUM(B20:N20)</f>
        <v>43793.18000000005</v>
      </c>
    </row>
    <row r="21" spans="1:15" ht="25.5" customHeight="1">
      <c r="A21" s="25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137190.88</v>
      </c>
      <c r="C22" s="26">
        <f t="shared" si="1"/>
        <v>1142.14</v>
      </c>
      <c r="D22" s="26">
        <f t="shared" si="1"/>
        <v>752.63</v>
      </c>
      <c r="E22" s="26">
        <f t="shared" si="1"/>
        <v>0</v>
      </c>
      <c r="F22" s="26">
        <f t="shared" si="1"/>
        <v>1309.2</v>
      </c>
      <c r="G22" s="26">
        <f t="shared" si="1"/>
        <v>0</v>
      </c>
      <c r="H22" s="26">
        <f t="shared" si="1"/>
        <v>0</v>
      </c>
      <c r="I22" s="26">
        <f t="shared" si="1"/>
        <v>2026.92</v>
      </c>
      <c r="J22" s="26">
        <f t="shared" si="1"/>
        <v>-100000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43793.18000000005</v>
      </c>
    </row>
    <row r="23" ht="25.5" customHeight="1">
      <c r="F23" s="28"/>
    </row>
    <row r="24" spans="1:6" ht="25.5" customHeight="1">
      <c r="A24" s="15" t="s">
        <v>27</v>
      </c>
      <c r="D24" s="28"/>
      <c r="F24" s="29"/>
    </row>
    <row r="25" spans="1:6" ht="25.5" customHeight="1">
      <c r="A25" s="30" t="s">
        <v>28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2018-11-06T15:28:30Z</dcterms:modified>
  <cp:category/>
  <cp:version/>
  <cp:contentType/>
  <cp:contentStatus/>
</cp:coreProperties>
</file>