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Empenhos" sheetId="1" r:id="rId1"/>
  </sheets>
  <definedNames>
    <definedName name="_xlnm.Print_Area" localSheetId="0">'Empenhos'!$A$1:$I$534</definedName>
    <definedName name="Excel_BuiltIn__FilterDatabase" localSheetId="0">'Empenhos'!$A$6:$I$6</definedName>
    <definedName name="Excel_BuiltIn_Print_Area" localSheetId="0">'Empenhos'!$H$1:$IV$7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<sst xmlns="http://schemas.openxmlformats.org/spreadsheetml/2006/main" count="2705" uniqueCount="967">
  <si>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</si>
  <si>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</si>
  <si>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</si>
  <si>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</si>
  <si>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</si>
  <si>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</si>
  <si>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</si>
  <si>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</si>
  <si>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</si>
  <si>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</si>
  <si>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</si>
  <si>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SERV FEDERAL DE PROCESSAMENTO DA DADOS SERPRO</t>
  </si>
  <si>
    <t>NÃO SE APLICA</t>
  </si>
  <si>
    <t>MENOR PREÇO</t>
  </si>
  <si>
    <t>9 – PREGÃO PRESENCIAL</t>
  </si>
  <si>
    <t xml:space="preserve"> EYES NWHERE SISTEMAS INTELIGENTES DE IMAGEM LTDA</t>
  </si>
  <si>
    <t xml:space="preserve"> D &amp; L SERVIÇOS DE APOIO ADMINISTRATIVO LTDA  EPP</t>
  </si>
  <si>
    <t xml:space="preserve"> PRODAM PROCESSAMENTO DE DADOS AMAZONAS SA</t>
  </si>
  <si>
    <t xml:space="preserve"> RPJ COMERCIO E SERVICOS DA AMAZONIA LTDA</t>
  </si>
  <si>
    <t xml:space="preserve"> PROCURADORIA GERAL DE JUSTICA</t>
  </si>
  <si>
    <t>7 - NÃO SE APLICA</t>
  </si>
  <si>
    <t xml:space="preserve"> CONSELHO REGIONAL DE ENGENHARIA E AGRONOMIA DO ESTADO DO AMAZONAS</t>
  </si>
  <si>
    <t xml:space="preserve"> VILA DA BARRA COM E REP E SERV DE DEDETIZACAO LTDA</t>
  </si>
  <si>
    <t>2015NE00128</t>
  </si>
  <si>
    <t>2015NE00139</t>
  </si>
  <si>
    <t>5 - DISPENSA DE LICITAÇÃO</t>
  </si>
  <si>
    <t xml:space="preserve"> TELEMAR NORTE LESTE S/A</t>
  </si>
  <si>
    <t xml:space="preserve"> M. DE A. MARQUES</t>
  </si>
  <si>
    <t>2015NE00259</t>
  </si>
  <si>
    <t>TELEMAR NORTE LESTE S/A</t>
  </si>
  <si>
    <t xml:space="preserve"> AKO ADMINISTRADORA DE IMOVEIS LTDA</t>
  </si>
  <si>
    <t>2015NE00567</t>
  </si>
  <si>
    <t>8 - PREGÃO ELETRÔNICO</t>
  </si>
  <si>
    <t xml:space="preserve"> AMAZONAS DISTRIBUIDORA DE ENERGIA S/A</t>
  </si>
  <si>
    <t>REFERENTE A CONTRATO FORNECIMENTO DE ENERGIA ELÉTRICA. PRÉDIO ADMINISTRATIVO.</t>
  </si>
  <si>
    <t>2015NE00664</t>
  </si>
  <si>
    <t xml:space="preserve"> ELANE BALBINA MORAES MAXIMO </t>
  </si>
  <si>
    <t>9 - PREGÃO PRESENCIAL</t>
  </si>
  <si>
    <t xml:space="preserve"> MARCIA DAS GRAÇAS SOARES DA SILVA  ME</t>
  </si>
  <si>
    <t>2015NE00713</t>
  </si>
  <si>
    <t xml:space="preserve"> MANAUS AMBIENTAL S.A</t>
  </si>
  <si>
    <t>2015NE00722</t>
  </si>
  <si>
    <t>2015NE00812</t>
  </si>
  <si>
    <t>2015NE00915</t>
  </si>
  <si>
    <t>2015NE00920</t>
  </si>
  <si>
    <t>2015NE01046</t>
  </si>
  <si>
    <t>2015NE01060</t>
  </si>
  <si>
    <t>2015NE01142</t>
  </si>
  <si>
    <t>2015NE01249</t>
  </si>
  <si>
    <t xml:space="preserve"> A L P DA SILVA ME</t>
  </si>
  <si>
    <t xml:space="preserve"> PROPAG TURISMO LTDA </t>
  </si>
  <si>
    <t>2015NE01317</t>
  </si>
  <si>
    <t>2015NE01320</t>
  </si>
  <si>
    <t>2015NE01356</t>
  </si>
  <si>
    <t>2015NE01370</t>
  </si>
  <si>
    <t>2015NE01376</t>
  </si>
  <si>
    <t>2015NE01380</t>
  </si>
  <si>
    <t>2015NE01389</t>
  </si>
  <si>
    <t xml:space="preserve"> VANIAS BATISTA MENDONÇA</t>
  </si>
  <si>
    <t xml:space="preserve"> CARLOS FABIO BRAGA MONTEIRO</t>
  </si>
  <si>
    <t>2015NE00397</t>
  </si>
  <si>
    <t>2015NE00793</t>
  </si>
  <si>
    <t>JULIO CONCEIÇAO BRASIL DA SILVA</t>
  </si>
  <si>
    <t>2015NE00820</t>
  </si>
  <si>
    <t xml:space="preserve"> SHEYLA ANDRADE DOS SANTOS</t>
  </si>
  <si>
    <t>2015NE01466</t>
  </si>
  <si>
    <t>2015NE01505</t>
  </si>
  <si>
    <t xml:space="preserve"> EMPRESA BRASILEIRA DE CORREIOS E TELEGRAFOS EBCT</t>
  </si>
  <si>
    <t>2015NE01510</t>
  </si>
  <si>
    <t xml:space="preserve"> ERLI P DA SILVA</t>
  </si>
  <si>
    <t>2015NE01620</t>
  </si>
  <si>
    <t>2015NE01492</t>
  </si>
  <si>
    <t>2015NE01615</t>
  </si>
  <si>
    <t>2015NE01616</t>
  </si>
  <si>
    <t>2015NE01617</t>
  </si>
  <si>
    <t>2015NE01618</t>
  </si>
  <si>
    <t>2015NE01619</t>
  </si>
  <si>
    <t>ALVES LIRA LTDA</t>
  </si>
  <si>
    <t>2015NE01063</t>
  </si>
  <si>
    <t>AMAZONAS DISTRIBUIDORA DE ENERGIA S/A</t>
  </si>
  <si>
    <t>ARMANDO MONTEIRO MAIA FILHO</t>
  </si>
  <si>
    <t>2015NE00815</t>
  </si>
  <si>
    <t>REFERENTE A CONTRATO DE TELEFONIA FIXA.</t>
  </si>
  <si>
    <t>D &amp; L SERVIÇOS DE APOIO ADMINISTRATIVO LTDA  EPP</t>
  </si>
  <si>
    <t>2015NE00369</t>
  </si>
  <si>
    <t>EMPRESA BRASILEIRA DE CORREIOS E TELEGRAFOS EBCT</t>
  </si>
  <si>
    <t>2015NE00702</t>
  </si>
  <si>
    <t>EMPRESA JORNAL DO COMERCIO LTDA</t>
  </si>
  <si>
    <t>2015NE00357</t>
  </si>
  <si>
    <t>ERLI P DA SILVA</t>
  </si>
  <si>
    <t>2015NE00037</t>
  </si>
  <si>
    <t>2015NE00039</t>
  </si>
  <si>
    <t>EYES NWHERE SISTEMAS INTELIGENTES DE IMAGEM LTDA</t>
  </si>
  <si>
    <t>2015NE00520</t>
  </si>
  <si>
    <t>FRANCISCO W A JUNIOR ENGENHARIA AMBIENTAL</t>
  </si>
  <si>
    <t>2015NE01095</t>
  </si>
  <si>
    <t>2015NE01106</t>
  </si>
  <si>
    <t>MANAUS AMBIENTAL S.A</t>
  </si>
  <si>
    <t>2015NE00256</t>
  </si>
  <si>
    <t>OI MOVEL S.A.</t>
  </si>
  <si>
    <t>2015NE01355</t>
  </si>
  <si>
    <t>PRODAM PROCESSAMENTO DE DADOS AMAZONAS SA</t>
  </si>
  <si>
    <t>2015NE00042</t>
  </si>
  <si>
    <t>2015NE00723</t>
  </si>
  <si>
    <t>2015NE01318</t>
  </si>
  <si>
    <t>2015NE00050</t>
  </si>
  <si>
    <t>2015NE00994</t>
  </si>
  <si>
    <t>VILA DA BARRA COM E REP E SERV DE DEDETIZACAO LTDA</t>
  </si>
  <si>
    <t>MARCIA DAS GRAÇAS SOARES DA SILVA  ME</t>
  </si>
  <si>
    <t>VANIAS BATISTA MENDONÇA</t>
  </si>
  <si>
    <t>PROCURADORIA GERAL DE JUSTICA</t>
  </si>
  <si>
    <t>ITAU SEGUROS DE AUTO E RESIDENCIAS S/A</t>
  </si>
  <si>
    <t xml:space="preserve"> FOLHA DE PAGAMENTO</t>
  </si>
  <si>
    <t>2015NE01613</t>
  </si>
  <si>
    <t xml:space="preserve">T O T A L    </t>
  </si>
  <si>
    <t>EMPENHOS E PAGAMENTOS POR FAVORECIDO EXERCICIO ANTERIOR</t>
  </si>
  <si>
    <t>A L P DA SILVA ME</t>
  </si>
  <si>
    <t>REFERENTE A RENOVAÇÃO DO CONTRATO DE MANUTENÇÃO DE EQUIPAMENTOS REPROGRÁFICOS - ALP DA SILVA.</t>
  </si>
  <si>
    <t>2014NE01305</t>
  </si>
  <si>
    <t>FOLHA DE PAGAMENTO</t>
  </si>
  <si>
    <t>PF0000001</t>
  </si>
  <si>
    <t>GEAL INDUSTRIA E COMERCIO DE EMBALAGENS LTDA  EPP</t>
  </si>
  <si>
    <t>IOB INFORMAÇOES OBJETIVAS PUB JURIDICAS  LTDA</t>
  </si>
  <si>
    <t>J L CHAAR SIMAO  EIRELI</t>
  </si>
  <si>
    <t>MARCA BRASIL COMERCIO E SERVICOS GRAFICOS LTDA EPP</t>
  </si>
  <si>
    <t>RPJ COMERCIO E SERVICOS DA AMAZONIA LTDA</t>
  </si>
  <si>
    <t>SERV FEDERAL DE PROCESSAMENTO DA DADOS SERPRO</t>
  </si>
  <si>
    <t>EMPENHOS ANULADOS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</si>
  <si>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</si>
  <si>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</si>
  <si>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</si>
  <si>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</si>
  <si>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</si>
  <si>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</si>
  <si>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</si>
  <si>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</si>
  <si>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 xml:space="preserve"> INSTITUTO EUVALDO LODI</t>
  </si>
  <si>
    <t xml:space="preserve"> EMPRESA JORNAL DO COMERCIO LTDA</t>
  </si>
  <si>
    <t xml:space="preserve"> CLARO S A</t>
  </si>
  <si>
    <t xml:space="preserve"> ALVES LIRA LTDA</t>
  </si>
  <si>
    <t xml:space="preserve"> FRANCISCO W A JUNIOR ENGENHARIA AMBIENTAL</t>
  </si>
  <si>
    <t xml:space="preserve"> OI MOVEL S.A.</t>
  </si>
  <si>
    <t xml:space="preserve"> SENTER AR</t>
  </si>
  <si>
    <t xml:space="preserve"> PREFEITURA MUNICIPAL DE PRESIDENTE FIGUEIREDO</t>
  </si>
  <si>
    <t xml:space="preserve"> PREFEITURA MUNICIPAL DE HUMAITA</t>
  </si>
  <si>
    <t xml:space="preserve"> PREFEITURA MUNICIPAL DE JUTAI</t>
  </si>
  <si>
    <t xml:space="preserve"> PREFEITURA MUNICIPAL DE ITAMARATI</t>
  </si>
  <si>
    <t xml:space="preserve"> PREFEITURA MUNICIPAL DE PARINTINS</t>
  </si>
  <si>
    <t xml:space="preserve"> INSTITUTO NACIONAL DE SEGURIDADE SOCIAL / INSS</t>
  </si>
  <si>
    <t xml:space="preserve"> PREFEITURA MUNICIPAL DE BERURI</t>
  </si>
  <si>
    <t xml:space="preserve"> PREFEITURA MUNICIPAL DE ITACOATIARA</t>
  </si>
  <si>
    <t xml:space="preserve"> PREFEITURA MUNICIPAL DE BORBA</t>
  </si>
  <si>
    <t xml:space="preserve"> PREFEITURA MUNICIPAL DE CANUTAMA</t>
  </si>
  <si>
    <t xml:space="preserve"> PREFEITURA MUNICIPAL DE UARINI</t>
  </si>
  <si>
    <t xml:space="preserve"> PREFEITURA MUNICIPAL DE MAUES</t>
  </si>
  <si>
    <t xml:space="preserve"> PREFEITURA MUNICIPAL DE TEFE</t>
  </si>
  <si>
    <t xml:space="preserve"> MOISES TIUBA DOS REIS</t>
  </si>
  <si>
    <t xml:space="preserve"> PREFEITURA MUNICIPAL DE LABREA</t>
  </si>
  <si>
    <t xml:space="preserve">PF0000001 </t>
  </si>
  <si>
    <t>2016NE00001</t>
  </si>
  <si>
    <t>2016NE00002</t>
  </si>
  <si>
    <t>2016NE00003</t>
  </si>
  <si>
    <t>2016NE00004</t>
  </si>
  <si>
    <t>2016NE00005</t>
  </si>
  <si>
    <t>2016NE00006</t>
  </si>
  <si>
    <t>2016NE00007</t>
  </si>
  <si>
    <t>2016NE00008</t>
  </si>
  <si>
    <t>2016NE00009</t>
  </si>
  <si>
    <t>2016NE00010</t>
  </si>
  <si>
    <t>2016NE00011</t>
  </si>
  <si>
    <t>2016NE00012</t>
  </si>
  <si>
    <t>2016NE00013</t>
  </si>
  <si>
    <t>2016NE00014</t>
  </si>
  <si>
    <t>2016NE00015</t>
  </si>
  <si>
    <t>2016NE00016</t>
  </si>
  <si>
    <t>2016NE00017</t>
  </si>
  <si>
    <t>2016NE00018</t>
  </si>
  <si>
    <t>2016NE00019</t>
  </si>
  <si>
    <t>2016NE00020</t>
  </si>
  <si>
    <t>2016NE00021</t>
  </si>
  <si>
    <t>2016NE00022</t>
  </si>
  <si>
    <t>2016NE00023</t>
  </si>
  <si>
    <t>2016NE00024</t>
  </si>
  <si>
    <t>2016NE00025</t>
  </si>
  <si>
    <t>2016NE00026</t>
  </si>
  <si>
    <t>2016NE00027</t>
  </si>
  <si>
    <t>2016NE00028</t>
  </si>
  <si>
    <t>2016NE00029</t>
  </si>
  <si>
    <t>2016NE00030</t>
  </si>
  <si>
    <t>2016NE00031</t>
  </si>
  <si>
    <t>2016NE00032</t>
  </si>
  <si>
    <t>2016NE00033</t>
  </si>
  <si>
    <t>2016NE00034</t>
  </si>
  <si>
    <t>2016NE00035</t>
  </si>
  <si>
    <t>2016NE00036</t>
  </si>
  <si>
    <t>2016NE00037</t>
  </si>
  <si>
    <t>2016NE00038</t>
  </si>
  <si>
    <t>2016NE00039</t>
  </si>
  <si>
    <t>2016NE00040</t>
  </si>
  <si>
    <t>2016NE00041</t>
  </si>
  <si>
    <t>2016NE00042</t>
  </si>
  <si>
    <t>2016NE00043</t>
  </si>
  <si>
    <t>2016NE00044</t>
  </si>
  <si>
    <t>2016NE00061</t>
  </si>
  <si>
    <t>2016NE00062</t>
  </si>
  <si>
    <t>2016NE00079</t>
  </si>
  <si>
    <t>2016NE00080</t>
  </si>
  <si>
    <t>2016NE00081</t>
  </si>
  <si>
    <t>2016NE00082</t>
  </si>
  <si>
    <t>2016NE00084</t>
  </si>
  <si>
    <t>2016NE00085</t>
  </si>
  <si>
    <t>2016NE00086</t>
  </si>
  <si>
    <t>2016NE00087</t>
  </si>
  <si>
    <t>2016NE00088</t>
  </si>
  <si>
    <t>2016NE00089</t>
  </si>
  <si>
    <t>2016NE00090</t>
  </si>
  <si>
    <t>2016NE00091</t>
  </si>
  <si>
    <t>2016NE00092</t>
  </si>
  <si>
    <t>2016NE00093</t>
  </si>
  <si>
    <t>2016NE00094</t>
  </si>
  <si>
    <t>2016NE00095</t>
  </si>
  <si>
    <t>2016NE00096</t>
  </si>
  <si>
    <t>2016NE00097</t>
  </si>
  <si>
    <t>2016NE00100</t>
  </si>
  <si>
    <t>2016NE00101</t>
  </si>
  <si>
    <t>2016NE00102</t>
  </si>
  <si>
    <t>2016NE00103</t>
  </si>
  <si>
    <t>2016NE00104</t>
  </si>
  <si>
    <t>2016NE00105</t>
  </si>
  <si>
    <t>2016NE00106</t>
  </si>
  <si>
    <t>2016NE00107</t>
  </si>
  <si>
    <t>2016NE00108</t>
  </si>
  <si>
    <t>2016NE00109</t>
  </si>
  <si>
    <t>2016NE00110</t>
  </si>
  <si>
    <t>2016NE00111</t>
  </si>
  <si>
    <t>2016NE00114</t>
  </si>
  <si>
    <t>2016NE00115</t>
  </si>
  <si>
    <t>2016NE00116</t>
  </si>
  <si>
    <t>2016NE00118</t>
  </si>
  <si>
    <t>2016NE00119</t>
  </si>
  <si>
    <t>2016NE00120</t>
  </si>
  <si>
    <t>2016NE00121</t>
  </si>
  <si>
    <t>2016NE00122</t>
  </si>
  <si>
    <t>2016NE00123</t>
  </si>
  <si>
    <t>2016NE00124</t>
  </si>
  <si>
    <t>2016NE00125</t>
  </si>
  <si>
    <t>2016NE00126</t>
  </si>
  <si>
    <t>2016NE00127</t>
  </si>
  <si>
    <t>2016NE00128</t>
  </si>
  <si>
    <t>2016NE00129</t>
  </si>
  <si>
    <t>2016NE00130</t>
  </si>
  <si>
    <t>2016NE00131</t>
  </si>
  <si>
    <t>2016NE00132</t>
  </si>
  <si>
    <t>2016NE00133</t>
  </si>
  <si>
    <t>2016NE00134</t>
  </si>
  <si>
    <t>2016NE00135</t>
  </si>
  <si>
    <t>SENTER AR-CONDICIONADO LTDA -ME</t>
  </si>
  <si>
    <t>INSTITUTO NACIONAL DE SEGURIDADE SOCIAL / INSS</t>
  </si>
  <si>
    <t>2016NE00099</t>
  </si>
  <si>
    <t>2016NE00064</t>
  </si>
  <si>
    <t>2016NE00076</t>
  </si>
  <si>
    <t>2016NE00077</t>
  </si>
  <si>
    <t>2016NE00072</t>
  </si>
  <si>
    <t>2016NE00071</t>
  </si>
  <si>
    <t>2016NE00068</t>
  </si>
  <si>
    <t>2016NE00073</t>
  </si>
  <si>
    <t>2016NE00075</t>
  </si>
  <si>
    <t>2016NE00066</t>
  </si>
  <si>
    <t>2016NE00065</t>
  </si>
  <si>
    <t>2016NE00063</t>
  </si>
  <si>
    <t>2016NE00074</t>
  </si>
  <si>
    <t>2016NE00069</t>
  </si>
  <si>
    <t>2016NE00070</t>
  </si>
  <si>
    <t>2016NE00067</t>
  </si>
  <si>
    <t>2016NE00117</t>
  </si>
  <si>
    <t>2016NE00113</t>
  </si>
  <si>
    <t>2016NE00078</t>
  </si>
  <si>
    <t>CANCELAMENTO NE 98</t>
  </si>
  <si>
    <t>CANCELAMENTO NE 46</t>
  </si>
  <si>
    <t>CANCELAMENTO NE 58</t>
  </si>
  <si>
    <t>CANCELAMENTO NE 59</t>
  </si>
  <si>
    <t>CANCELAMENTO NE 54</t>
  </si>
  <si>
    <t>CANCELAMENTO NE 53</t>
  </si>
  <si>
    <t>CANCELAMENTO NE 50</t>
  </si>
  <si>
    <t>CANCELAMENTO NE 55</t>
  </si>
  <si>
    <t>CANCELAMENTO NE 57</t>
  </si>
  <si>
    <t>CANCELAMENTO NE 48</t>
  </si>
  <si>
    <t>CANCELAMENTO NE 47</t>
  </si>
  <si>
    <t>CANCELAMENTO NE 45</t>
  </si>
  <si>
    <t>CANCELAMENTO NE 56</t>
  </si>
  <si>
    <t>CANCELAMENTO NE 51</t>
  </si>
  <si>
    <t>CANCELAMENTO NE 52</t>
  </si>
  <si>
    <t>CANCELAMENTO NE 49</t>
  </si>
  <si>
    <t>CANCELAMENTO NE 83</t>
  </si>
  <si>
    <t>CANCELAMENTO NE 112</t>
  </si>
  <si>
    <t>CANCELAMENTO NE 60</t>
  </si>
  <si>
    <t xml:space="preserve"> NE 98</t>
  </si>
  <si>
    <t xml:space="preserve"> NE 46</t>
  </si>
  <si>
    <t xml:space="preserve"> NE 58</t>
  </si>
  <si>
    <t xml:space="preserve"> NE 59</t>
  </si>
  <si>
    <t xml:space="preserve"> NE 54</t>
  </si>
  <si>
    <t xml:space="preserve"> NE 53</t>
  </si>
  <si>
    <t xml:space="preserve"> NE 50</t>
  </si>
  <si>
    <t xml:space="preserve"> NE 55</t>
  </si>
  <si>
    <t xml:space="preserve"> NE 57</t>
  </si>
  <si>
    <t xml:space="preserve"> NE 48</t>
  </si>
  <si>
    <t xml:space="preserve"> NE 47</t>
  </si>
  <si>
    <t xml:space="preserve"> NE 45</t>
  </si>
  <si>
    <t xml:space="preserve"> NE 56</t>
  </si>
  <si>
    <t xml:space="preserve"> NE 51</t>
  </si>
  <si>
    <t xml:space="preserve"> NE 52</t>
  </si>
  <si>
    <t xml:space="preserve"> NE 49</t>
  </si>
  <si>
    <t xml:space="preserve"> NE 83</t>
  </si>
  <si>
    <t xml:space="preserve"> NE 112</t>
  </si>
  <si>
    <t xml:space="preserve"> NE 60</t>
  </si>
  <si>
    <t>PROPAG TURISMO LTDA -EPP</t>
  </si>
  <si>
    <t>J.B.V. SERVICOS DE BUFE LTDA- EPP</t>
  </si>
  <si>
    <t>COPY SUPPLY COMERCIAL EIRELI</t>
  </si>
  <si>
    <t>ESAFI ESCOLA DE ADMINISTRACAO E TREINAMENTO SC LTD</t>
  </si>
  <si>
    <t>ELANE BALBINA MORAES MAXIMO - ME</t>
  </si>
  <si>
    <t>08991965000103</t>
  </si>
  <si>
    <t>07870937000167</t>
  </si>
  <si>
    <t>04407920000180</t>
  </si>
  <si>
    <t>00492578000102</t>
  </si>
  <si>
    <t>04561791000180</t>
  </si>
  <si>
    <t>14539454000140</t>
  </si>
  <si>
    <t>02730669272</t>
  </si>
  <si>
    <t>05828884000190</t>
  </si>
  <si>
    <t>12450296000121</t>
  </si>
  <si>
    <t>06889405000109</t>
  </si>
  <si>
    <t>13353495000184</t>
  </si>
  <si>
    <t>08390065000100</t>
  </si>
  <si>
    <t>57952277000131</t>
  </si>
  <si>
    <t>35963479000146</t>
  </si>
  <si>
    <t>01465093000192</t>
  </si>
  <si>
    <t>M. DE A. MARQUES</t>
  </si>
  <si>
    <t>AKO ADMINISTRADORA DE IMOVEIS LTDA</t>
  </si>
  <si>
    <t>RONALDO DE SOUZA BONTA ME - ME</t>
  </si>
  <si>
    <t>CONFECCOES DEMASI LTDA</t>
  </si>
  <si>
    <t>SERGIO LUIZ DA ROCHA FERREIRA</t>
  </si>
  <si>
    <t>MARCIO SANTOS DA SILVA</t>
  </si>
  <si>
    <t>ANDRE DANTAS CORREA PINTO</t>
  </si>
  <si>
    <t>JOSE AUGUSTO PALHETA TAVEIRA JUNIOR</t>
  </si>
  <si>
    <t>VIVALDO CASTRO DE SOUZA</t>
  </si>
  <si>
    <t>10195172000111</t>
  </si>
  <si>
    <t>33683111000107</t>
  </si>
  <si>
    <t>03264927000127</t>
  </si>
  <si>
    <t>07884579000141</t>
  </si>
  <si>
    <t>09172237000124</t>
  </si>
  <si>
    <t>03146650215</t>
  </si>
  <si>
    <t>07244008000223</t>
  </si>
  <si>
    <t>14402379000170</t>
  </si>
  <si>
    <t>02341467000120</t>
  </si>
  <si>
    <t>34028316000375</t>
  </si>
  <si>
    <t>05491663000170</t>
  </si>
  <si>
    <t>05047556000157</t>
  </si>
  <si>
    <t>33000118000179</t>
  </si>
  <si>
    <t>07359872000190</t>
  </si>
  <si>
    <t>43217850000159</t>
  </si>
  <si>
    <t>05423963000111</t>
  </si>
  <si>
    <t>08816067000100</t>
  </si>
  <si>
    <t>18319091000198</t>
  </si>
  <si>
    <t>10183465000340</t>
  </si>
  <si>
    <t>04646337000121</t>
  </si>
  <si>
    <t>34580808215</t>
  </si>
  <si>
    <t>59670460204</t>
  </si>
  <si>
    <t>60709898215</t>
  </si>
  <si>
    <t>70568804287</t>
  </si>
  <si>
    <t>21512124249</t>
  </si>
  <si>
    <t>04153748000185</t>
  </si>
  <si>
    <t>REFERENTE AO PAGAMENTO DE ANOTAÇÕES DE RESPONSABILIDADE TÉCNICA - ART / CREA-AM.</t>
  </si>
  <si>
    <t>VALOR QUE SE EMPENHA EM FAVOR DO SERVIÇO FEDERAL DE PROCESSAMENTO DE DADOS - SERPRO, REFERENTE AO 4º TERMO ADITIVO AO CONTRATO ADMINISTRATIVO Nº 004/2011, RELATIVO AO SERVIÇO DE CONSULTA ÀS BASES DOS SISTEMAS CPF/CNPJ, PELO PERÍODO DE 12 MESES, </t>
  </si>
  <si>
    <t>REFERENTE A CONTRATAÇÃO DE PESSOA JURÍDICA ESPECIALIZADA PARA PRESTAÇÃO DE SERVIÇOS DE INTERMEDIAÇÃO DE ESTÁGIO, PARA ATENDER ÀS NECESSIDADES DA PGJ/AM, POR UM PERÍODO DE 12 (DOZE)</t>
  </si>
  <si>
    <t>REFERENTE AO FORNECIMENTO DE ÁGUA POTÁVEL E ESGOTAMENTO SANITÁRIO, SEGUNDO A MODALIDADE TARIFÁRIA VIGENTE, APROVADA E AUTORIZADA PELA AGÊNCIA REGULADORA DOS SERVIÇOS CONCEDIDOS DO ESTADO DO AMAZONAS - ARSAM, NOS EDIFÍCIOS SEDE E ANEXO ADMINISTRATIVO, POR UM PERÍODO DE 12 (DOZE) MESES.</t>
  </si>
  <si>
    <t>6 - INEXIGÍVEL</t>
  </si>
  <si>
    <t>REFERENTE PRORROGAÇÃO DO CONTRATO ADMINISTRATIVO Nº 005/2014, RELATIVO A PRESTAÇÃO DE SERVIÇO DE MANUTENÇÃO PREVENTIVA E CORRETIVA, COM REPOSIÇÃO DE PEÇAS, FORNECIMENTO DE MÃO DE OBRA, FERRAMENTAS, EQUIPAMENTOS, MATERIAIS DE CONSUMO E DEMAIS MATERIAIS DE REPOSIÇÃO NECESSÁRIOS PARA A EXECUÇÃO DOS SERVIÇOS NOS ELEVADORES DOS PRÉDIOS DA PROCURADORIA GERAL DE JUSTIÇA, POR UM PERÍODO DE 12 (DOZE) MESES, </t>
  </si>
  <si>
    <t>REFERENTE A CONTRATAÇÃO DE SERVIÇOS DE PUBLICAÇÃO DE ATOS OFICIAIS E NOTAS DE INTERESSE PÚBLICO DESTA PROCURADORIA-GERAL DE JUSTIÇA EM JORNAL DE GRANDE CIRCULAÇÃO NO ESTADO DO AMAZONAS, PELO PERÍODO DE 12 MESES,</t>
  </si>
  <si>
    <t>REFERENTE A SERVIÇOS DE LIMPEZA E CONSERVAÇÃO - D&amp; L SERVIÇOS.</t>
  </si>
  <si>
    <t>REFERENTE A LOCAÇÃO DE IMÓVEL - AV. ANDRÉ ARAÚJO. INSTALAÇÃO DE ÓRGÃOS DA PGJ.</t>
  </si>
  <si>
    <t>REFERENTE A SERVIÇO DE ACESSO À REDE MUNDIAL DE COMPUTADORES.</t>
  </si>
  <si>
    <t>REFERENTE A LOCAÇÃO DE IMÓVEL - SHOPPING CIDADE LESTE.</t>
  </si>
  <si>
    <t>REFERENTE A SERVIÇO DE ACESSO À INTERNET. 31ª PJ, PJ SHOPPING C LESTE.</t>
  </si>
  <si>
    <t>REFERENTE A PRORROGAÇÃO DO CONTRATO 019/2011 - CORREIOS.</t>
  </si>
  <si>
    <t>REFERENTE A FORNECIMENTO DE ÁGUA POTÁVEL.</t>
  </si>
  <si>
    <t>REFERENTE A ADITIVO AO CONTRATO  006/2015 - ÁGUA E ESGOTO. NOVO IMÓVEL AV. ANDRÉ ARAÚJO.</t>
  </si>
  <si>
    <t>REFERENTE A PRORROGAÇÃO DO CONTRATO ADMINISTRATIVO 015/2011 - PRODAM / AJURI.</t>
  </si>
  <si>
    <t>LOCAÇÃO DE ESTACIONAMENTO ALEIXO.</t>
  </si>
  <si>
    <t>PRORROGAÇÃO DO CONTRATO ADMINISTRATIVO Nº 013/2012, RELATIVO À PRESTAÇÃO DE SERVIÇO DE LINK DE DADOS, CONECTIVIDADE IP, PONTO A PONTO DEDICADO, COM LARGURA DE BANDA DE 10 MBPS, INTERLIGANDO AS REDES DO PRÉDIO SEDE DA PGJ AO ANEXO DO ALEIXO</t>
  </si>
  <si>
    <t>REFERENTE A CONTRATO DE SERVIÇO DE CONECTIVIDADE PONTO A PONTO. UNIDADES DO INTERIOR DO ESTADO.</t>
  </si>
  <si>
    <t>REFERENTE A PRORROGAÇÃO DO CONTRATO 017/2011.</t>
  </si>
  <si>
    <t>REFERENTE A ENERGIA ELÉTRICA - BAIXA TENSÃO. UNIDADES DESCENTRALIZADAS.</t>
  </si>
  <si>
    <t>REFERENTE A PRORROGAÇÃO DO CONTRATO 024/2011 - TELEFONIA FIXA.</t>
  </si>
  <si>
    <t>REFERENTE A PRORROGAÇÃO CONTRATO PRODAM VPN.</t>
  </si>
  <si>
    <t>REFERENTE A LOCAÇÃO DE IMÓVEL - RUA BELO HORIZONTE.</t>
  </si>
  <si>
    <t>REFERENTE A CONTRATO DE MANUTENÇÃO DA ETE - PRÉDIO SEDE.</t>
  </si>
  <si>
    <t>REFERENTE A MANUTENÇÃO DA ETE - PRÉDIO SEDE.</t>
  </si>
  <si>
    <t>REFERENTE A PRORROGAÇÃO DO CONTRATO 027/2013 - MANUTENÇÃO DE COPIADORAS.</t>
  </si>
  <si>
    <t>REFERENTE A PRORROGAÇÃO DO CONTRATO 027/2013 - MANUTENÇÃO DE COPIADORAS. - MATERIAL</t>
  </si>
  <si>
    <t>REFERENTE A TAXA DE SERVIÇO DE CONTRATO DE EMISSÃO DE PASSAGENS AÉREAS.</t>
  </si>
  <si>
    <t>REFERENTE A CONTRATO DE EMISSÃO DE PASSAGENS AÉREAS.</t>
  </si>
  <si>
    <t>REFERENTE A SERVIÇOS DE REDE - ACESSO À REDE METROMAO.</t>
  </si>
  <si>
    <t>REFERENTE A ADITIVO AO CONTRATO 004/2015 LINK DE DADOS - NOVAS UNIDADES.</t>
  </si>
  <si>
    <t>REFERENTE A PRORROGAÇÃO DO CONTRATO 012/2012 - TELEFONIA MÓVEL.</t>
  </si>
  <si>
    <t>RELATIVO À PRORROGAÇÃO, ATRAVÉS DO 2º TERMO ADITIVO, DO CONTRATO ADMINISTRATIVO Nº 037/2013, REFERENTE A PRESTAÇÃO DE SERVIÇOS POSTAIS NACIONAIS E INTERNACIONAIS, COM FORNECIMENTO DE PRODUTOS POSTAIS, PARA ATENDER ÀS NECESSIDADES DO MINISTÉRIO PÚBLICO DO ESTADO DO AMAZONAS/PROCURADORIA-GERAL DE JUSTIÇA, POR UM PERÍODO DE 12 (DOZE) MESES.</t>
  </si>
  <si>
    <t>REFERENTE A FORNECIMENTO DE MATERIAL PARA MANUTENÇÃO DE VEÍCULOS.</t>
  </si>
  <si>
    <t>REFERENTE A CONTRATO MANUTENÇÃO DE VEÍCULOS.</t>
  </si>
  <si>
    <t>REFERENTE A SERVIÇO DE CONTROLE DE PRAGAS.</t>
  </si>
  <si>
    <t>REFERENTE A CONTRATO DE MANUTENÇÃO DE CONDICIONADORES DE AR.</t>
  </si>
  <si>
    <t>REFERENTE A CONTRATO DE MANUTENÇÃO DE AR CONDICIONADOS - PEÇAS.</t>
  </si>
  <si>
    <t>REFERENTE A PRORROGAÇÃO DE CONVÊNIO DE CESSÃO DE SERVIDOR.</t>
  </si>
  <si>
    <t>REFERENTE A CONVÊNIO PARA CESSÃO DE SERVIDORES - PREFEITURA DE HUMAITÁ.</t>
  </si>
  <si>
    <t>REFERENTE A CONVÊNIO DE CESSÃO DE SERVIDORES. JUTAÍ.</t>
  </si>
  <si>
    <t>REFERENTE A PRORROGAÇÃO DE CONVÊNIO DE CESSÃO - ITAMARATI.</t>
  </si>
  <si>
    <t>REFERENTE A PRORROGAÇÃO DO CONVÊNIO DE CESSÃO - PARINTINS.</t>
  </si>
  <si>
    <t>INSS FOLHA PAGAMENTO</t>
  </si>
  <si>
    <t>CESSÃO DE SERVIDOR - BERURI</t>
  </si>
  <si>
    <t>CESSÃO DE SERVIDORES - ITACOATIARA.</t>
  </si>
  <si>
    <t>REFERENTE A PRORROGAÇÃO DE CONVÊNIO DE CESSÃO - PREFEITURA DE BORBA.</t>
  </si>
  <si>
    <t>REFERENTE A CELEBRAÇÃO DE CONVÊNIO DE CESSÃO - PREFEITURA DE CANUTAMA.</t>
  </si>
  <si>
    <t>REFERENTE A CESSÃO DE SERVIDOR.</t>
  </si>
  <si>
    <t>REFERENTE A CONVÊNIO DE CESSÃO - PREFEITURA DE MAUÉS.</t>
  </si>
  <si>
    <t>REFERENTE A PRORROGAÇÃO DE CONVÊNIO DE CESSÃO - TEFÉ.</t>
  </si>
  <si>
    <t>REFERENTE A TERMO DE CESSÃO - TEFÉ.</t>
  </si>
  <si>
    <t>REFERENTE AO 4º TERMO ADITIVO AO CONTRATO ADMINISTRATIVO Nº 001/2012-MP/PGJ, VISANDO A PRESTAÇÃO DE SERVIÇOS DE PROCESSAMENTO DO SISTEMA CFPP - CADASTRO DE PAGAMENTO DE PESSOAL</t>
  </si>
  <si>
    <t>REFERENTE AO AUXÍLIO ALIMENTAÇÃO - JANEIRO/2016.</t>
  </si>
  <si>
    <t>REFERENTE AO AUXÍLIO ALIMENTAÇÃO SERVIDORES CEDIDOS - INTERIOR.</t>
  </si>
  <si>
    <t>AUXÍLIO ALIMENTAÇÃO.</t>
  </si>
  <si>
    <t>AQUISIÇÃO DE AR CONDICIONADOS. ATA DE REGISTRO DE PREÇOS DO PREGÃO ELETRÔNICO Nº 4.007/2015-CPL/MP/PGJ</t>
  </si>
  <si>
    <t>REFERENTE À PRORROGAÇÃO DO CONTRATO 001/2015.</t>
  </si>
  <si>
    <t>PRORROGAÇÃO DO CONTRATO 001/2015 - SENTER AR. - MATERIAL</t>
  </si>
  <si>
    <t>REFERENTE AO AUXÍLIO FUNERAL RELATIVO À SERVIDORA ZENAIDE TIÚBA.</t>
  </si>
  <si>
    <t>REFERENTE AO PAGAMENTO DE DIÁRIAS FORA DO ESTADO.</t>
  </si>
  <si>
    <t>REFERENTE A CONVÊNIO DE CESSÃO. LÁBREA.</t>
  </si>
  <si>
    <t>REFERENTE PAGAMENTO SERVIDORES -  ATIVOS</t>
  </si>
  <si>
    <t>INSS FOLHA DE PAGAMENTO</t>
  </si>
  <si>
    <t>MANUTENÇÃO DE VEÍCULOS</t>
  </si>
  <si>
    <t>MATERIAL DE MANUTENÇÃO DE VEÍCULOS.</t>
  </si>
  <si>
    <t>SERVIÇOS DE PROCESSAMENTO DE DADOS - FOLHA DE PAGAMENTO</t>
  </si>
  <si>
    <t>REFERENTE A DE SERVIÇO DE CONTROLE DE PRAGAS.</t>
  </si>
  <si>
    <t>REFERENTE A SERVIÇOS DE PUBLICAÇÃO DE ATOS OFICIAIS E NOTAS DE INTERESSE DO MP/AM.</t>
  </si>
  <si>
    <t>CONTRATAÇÃO DE MESTRE DE CERIMÔNIA</t>
  </si>
  <si>
    <t>FORNECIMENTO DE PLACAS, MEDALHAS E TROFÉUS.</t>
  </si>
  <si>
    <t>REFERENTE A CONTRATAÇÃO DE BUFÊ. CAOCRIMO/GAECO-AM</t>
  </si>
  <si>
    <t>REFERENTE A AQUISIÇÃO DE TONERS. UTILIZANDO A ATA DE REGISTRO DE PREÇOS DO PREGÃO ELETRÔNICO Nº 4.005/2014-CPL/MP/PGJ</t>
  </si>
  <si>
    <t>REFERENTE A INSCRIÇÃO DE SERVIDOR NO CURSO E-SOCIAL.</t>
  </si>
  <si>
    <t>AQUISIÇÃO DE APARELHOS DE AR CONDICIONADO A SEREM INSTALADOS NAS PROCURADORIAS DE JUSTIÇA, NO EDIFÍCIO-SEDE DA PGJ/MPAM, UTILIZANDO ATA DE REGISTRO DE PREÇOS DO PREGÃO ELETRÔNICO Nº 4.007/2015-CPL/MP/PGJ</t>
  </si>
  <si>
    <t>REFERENTE A PRORROGAÇÃO CONTRATO SERPRO.</t>
  </si>
  <si>
    <t>REFERENTE A CONTRATO DE ÁGUA E ESGOTO.</t>
  </si>
  <si>
    <t>REFERENTE A SERVIÇO DE MANUTENÇÃO DE ELEVADORES.</t>
  </si>
  <si>
    <t xml:space="preserve">REFERENTE A SERVIÇOS DE LIMPEZA E CONSERVAÇÃO </t>
  </si>
  <si>
    <t>LOCAÇÃO DE ESTACIONAMENTO ALEIXO</t>
  </si>
  <si>
    <t>CONECTIVIDADE ENTRE PRÉDIO SEDE E ANEXO ALEIXO</t>
  </si>
  <si>
    <t>SERVIÇO DE ÁUDIO E VÍDEO</t>
  </si>
  <si>
    <t>REFERENTE A CONFECÇÃO DA REVISTA JURÍDICA.</t>
  </si>
  <si>
    <t>REFERENTE A ASSINATURA DA IOB.</t>
  </si>
  <si>
    <t>REFERENTE A CONTRATAÇÃO DE SEGURO PARA A FROTA OFICIAL DA PGJ.</t>
  </si>
  <si>
    <t>REFERENTE A SERVIÇOS DE READEQUAÇÃO PRÉDIO RUA BELO HORIZONTE.</t>
  </si>
  <si>
    <t>REFERENTE A AQUISIÇÃO DE HD EXTERNO.</t>
  </si>
  <si>
    <t>REFERENTE A AQUISIÇÃO DE TRAJE DE GALA.</t>
  </si>
  <si>
    <t>REFERENTE A PRORROGAÇÃO DE CONTRATO DOS CORREIOS.</t>
  </si>
  <si>
    <t>REFERENTE A DEVOLUÇÃO JUDICIAL. - ATIVO</t>
  </si>
  <si>
    <t>REFERENTE AO PAGAMENTO DE DIÁRIAS NO ESTADO.</t>
  </si>
  <si>
    <t>REFERENTE A AUXÍLIO ALIMENTAÇÃO. SERVIDOR CEDIDO DE UARINI. NOVEMBRO/2015.</t>
  </si>
  <si>
    <t>REFERENTE A CONTRATAÇÃO DE CONCESSIONÁRIA PARA FORNECIMENTO DE ENERGIA ELÉTRICA, BAIXA TENSÃO, PARA ATENDER ÀS DEMANDAS DAS UNIDADES DESCENTRALIZADAS DA PGJ/AM SITUADAS NA CAPITAL E PROMOTORIAS DE JUSTIÇA DO INTERIOR</t>
  </si>
  <si>
    <t>2015NE00940</t>
  </si>
  <si>
    <t>REFERENTE À PRESTAÇÃO DE SERVIÇOS TÉCNICOS ESPECIALIZADOS DE ORGANIZAÇÃO E APLICAÇÃO DE CONCURSO PÚBLICO DE PROVAS E TÍTULOS PARA O CARGO DE PROMOTOR DE JUSTIÇA SUBSTITUTO DESTE MINISTÉRIO PÚBLICO DO ESTADO DO AMAZONAS.</t>
  </si>
  <si>
    <t>FUNDAÇÃO ESCOLA SUPERIOR DO MINISTÉRIO PÚBLICO</t>
  </si>
  <si>
    <t>FELIPE CHADS AZEVEDO</t>
  </si>
  <si>
    <t xml:space="preserve">REFERENTE AO PAGAMENTO DA PREMIAÇÃO PELO 1º
LUGAR POR EQUIPES DO XIII CONCURSO DE JÚRI SIMULADO DO MINISTÉRIO PÚBLICO DO ESTADO DO
AMAZONAS </t>
  </si>
  <si>
    <t>2016NE00136</t>
  </si>
  <si>
    <t>TALLITA LINDOSO SILVA</t>
  </si>
  <si>
    <t>2016NE00137</t>
  </si>
  <si>
    <t>JHULLIEM RAQUEL KITZINGER DE SENA GUIMARAES</t>
  </si>
  <si>
    <t>REFERENTE AO PAGAMENTO DA PREMIAÇÃO PELO 3º LUGAR POR EQUIPES DO XIII
CONCURSO DE JÚRI SIMULADO DO MINISTÉRIO PÚBLICO DO ESTADO DO AMAZONAS</t>
  </si>
  <si>
    <t>2016NE00138</t>
  </si>
  <si>
    <t>ALVARO GAIA NINA NETO</t>
  </si>
  <si>
    <t>2016NE00139</t>
  </si>
  <si>
    <t>REFERENTE AO PAGAMENTO DA PREMIAÇÃO PELO 2º LUGAR POR EQUIPES DO XIII CONCURSO DE JÚRI SIMULADO DO MINISTÉRIO PÚBLICO DO ESTADO DO AMAZONAS</t>
  </si>
  <si>
    <t>REFERENTE AO PAGAMENTO DA PREMIAÇÃO PELO 2º LUGAR INDIVIDUAL DO XIII CONCURSO DE JÚRI SIMULADO DO MINISTÉRIO PÚBLICO DO ESTADO DO AMAZONAS</t>
  </si>
  <si>
    <t>2016NE00140</t>
  </si>
  <si>
    <t>FRANCISCO BASBOSA DE SOUZA</t>
  </si>
  <si>
    <t>REFERENTE AO PAGAMENTO DA PREMIAÇÃO PELO 2º LUGAR INDIVIDUAL DO XIII CONCURSO DE JÚRI SIMULADO DO
MINISTÉRIO PÚBLICO DO ESTADO DO AMAZONAS</t>
  </si>
  <si>
    <t>REFERENTE AO PAGAMENTO DA PREMIAÇÃO PELO 1º LUGAR INDIVIDUAL DO XIII CONCURSO DE JÚRI SIMULADO DO MINISTÉRIO PÚBLICO DO ESTADO DO AMAZONAS</t>
  </si>
  <si>
    <t>2016NE00141</t>
  </si>
  <si>
    <t>REFERENTE AO PAGAMENTO DA PREMIAÇÃO PELO 3º LUGAR INDIVIDUAL DO XIII CONCURSO DE JÚRI SIMULADO DO
MINISTÉRIO PÚBLICO DO ESTADO DO AMAZONAS</t>
  </si>
  <si>
    <t>2016NE00142</t>
  </si>
  <si>
    <t>COMPANHIA HUMAITENSE DE AGUAS E SANEAMENTO BASICO</t>
  </si>
  <si>
    <t>VALOR QUE SE EMPENHA EM FAVOR DA COMPANHIA HUMAITAENSE DE ÁGUAS E SANEAMENTO BÁSICO, REFERENTE AO PAGAMENTO POR INDENIZAÇÃO DE SERVIÇO DE FORNECIMENTO DE ÁGUA
PARA A PROMOTORIA DE HUMAITÁ, RELATIVA AO MÊS DE DEZEMBRO/2015.</t>
  </si>
  <si>
    <t>2016NE00143</t>
  </si>
  <si>
    <t>SERVICO AUTONOMO DE AGUA E ESGOTO DE IRANDUBA</t>
  </si>
  <si>
    <t>VALOR QUE SE EMPENHA EM FAVOR DO SERVIÇO AUTÔNOMO DE ÁGUA E ESGOTO DE IRANDUBA, REFERENTE AO PAGAMENTO POR INDENIZAÇÃO DE SERVIÇO DE FORNECIMENTO DE ÁGUA PARA A
PROMOTORIA DE IRANDUBA, RELATIVA AO MÊS DE DEZEMBRO/2015.</t>
  </si>
  <si>
    <t>2016NE00144</t>
  </si>
  <si>
    <t>ITAU UNIBANCO S/A</t>
  </si>
  <si>
    <t>REFERENTE AO PAGAMENTO DE TARIFAS BANCÁRIAS ADVINDAS DA MANUTENÇÃO DA CONTA CORRENTE Nº 0001-9, AGÊNCIA 2856.</t>
  </si>
  <si>
    <t>PHD COMERCIO E LICITAÇOES LTDA</t>
  </si>
  <si>
    <t>2016NE00146</t>
  </si>
  <si>
    <t>SERV &amp; MAQ COMERCIO E SERVIÇOS LTDA</t>
  </si>
  <si>
    <t>REFERENTE AQUISIÇÃO DE CABOS ELET. ATA 4002/2015</t>
  </si>
  <si>
    <t>REFERENTE AQUISIÇÃO DE REATOR ELET. ATA 4002/2015</t>
  </si>
  <si>
    <t>2016NE00147</t>
  </si>
  <si>
    <t>CANCELAMENTO NE 145</t>
  </si>
  <si>
    <t>2016NE00148</t>
  </si>
  <si>
    <t>ANDRE LUIZ ALVES MONTE - ME</t>
  </si>
  <si>
    <t>2016NE00149</t>
  </si>
  <si>
    <t>R E R COM DE MAT ELETRICOS</t>
  </si>
  <si>
    <t>REFERENTE AQUISIÇÃO DE MAT. ELÉTRICOS . ATA 4002/2015</t>
  </si>
  <si>
    <t>2016NE00150</t>
  </si>
  <si>
    <t>LICITARE PRODUTOS MATERIAIS E SERVIÇOS LTDA - EPP</t>
  </si>
  <si>
    <t>2016NE00151</t>
  </si>
  <si>
    <t>REFERENTE PAGAMENTO SERVIDORES  - ATIVOS</t>
  </si>
  <si>
    <t>REFERENTE PAGAMENTO - PAE - INATIVO</t>
  </si>
  <si>
    <t>REFERENTE PAGAMENTO SERVIDORES - ATIVO - G. LOCALIDADE</t>
  </si>
  <si>
    <t>REFERENTE PAGAMENTO SERVIDORES - INATIVO - APOSENTADOS</t>
  </si>
  <si>
    <t>REFERENTE PAGAMENTO - PAE - ATIVO</t>
  </si>
  <si>
    <t>REFERENTE PAGAMENTO - PAE - PENSIONISTA</t>
  </si>
  <si>
    <t>REFERENTE PAGAMENTO - PAE - INATIVO - JUROS</t>
  </si>
  <si>
    <t>2016NE00152</t>
  </si>
  <si>
    <t xml:space="preserve"> CLOVIS ROBERTO SOARES MUNIZ BARRETO</t>
  </si>
  <si>
    <t>2016NE00153</t>
  </si>
  <si>
    <t>2016NE00154</t>
  </si>
  <si>
    <t xml:space="preserve"> LUIZ ALBERTO D DE VASCONCELOS</t>
  </si>
  <si>
    <t>2016NE00155</t>
  </si>
  <si>
    <t xml:space="preserve"> RETECLIF HESQUITH ALVES DE ARAUJO</t>
  </si>
  <si>
    <t>2016NE00158</t>
  </si>
  <si>
    <t>2016NE00159</t>
  </si>
  <si>
    <t>2016NE00160</t>
  </si>
  <si>
    <t>2016NE00161</t>
  </si>
  <si>
    <t xml:space="preserve"> JOAO CLOVES VIEIRA</t>
  </si>
  <si>
    <t>2016NE00162</t>
  </si>
  <si>
    <t xml:space="preserve"> COSAMA COMPANHIA DE SANEAMENTO DO AMAZONAS</t>
  </si>
  <si>
    <t>2016NE00163</t>
  </si>
  <si>
    <t xml:space="preserve"> SERVICO AUTONOMO DE AGUA E ESGOTO DE IRANDUBA</t>
  </si>
  <si>
    <t>2016NE00164</t>
  </si>
  <si>
    <t xml:space="preserve"> COMPANHIA HUMAITENSE DE AGUAS E SANEAMENTO BASICO</t>
  </si>
  <si>
    <t>2016NE00165</t>
  </si>
  <si>
    <t>2016NE00166</t>
  </si>
  <si>
    <t>2016NE00167</t>
  </si>
  <si>
    <t>2016NE00168</t>
  </si>
  <si>
    <t>2016NE00169</t>
  </si>
  <si>
    <t>2016NE00176</t>
  </si>
  <si>
    <t xml:space="preserve"> FUNDAÇÃO AMAZ DE AMP A PESQ E DESENV T DES P A FEI</t>
  </si>
  <si>
    <t>2016NE00177</t>
  </si>
  <si>
    <t>2016NE00178</t>
  </si>
  <si>
    <t>2016NE00179</t>
  </si>
  <si>
    <t>2016NE00180</t>
  </si>
  <si>
    <t>2016NE00181</t>
  </si>
  <si>
    <t>2016NE00182</t>
  </si>
  <si>
    <t xml:space="preserve"> RITTA AUGUSTA DE VASCONCELOS DIAS</t>
  </si>
  <si>
    <t>2016NE00183</t>
  </si>
  <si>
    <t xml:space="preserve"> MARCIO PEREIRA DE MELLO</t>
  </si>
  <si>
    <t>2016NE00184</t>
  </si>
  <si>
    <t xml:space="preserve"> JOSÉ ROQUE NUNES MARQUES</t>
  </si>
  <si>
    <t>2016NE00208</t>
  </si>
  <si>
    <t>2016NE00157</t>
  </si>
  <si>
    <t>CANCELAMENTO NE 156</t>
  </si>
  <si>
    <t>CANCELAMENTO NE 140</t>
  </si>
  <si>
    <t>2016NE00170</t>
  </si>
  <si>
    <t>FRANCISCO BARBOSA DE SOUZA</t>
  </si>
  <si>
    <t>CANCELAMENTO NE 141</t>
  </si>
  <si>
    <t>2016NE00171</t>
  </si>
  <si>
    <t>CANCELAMENTO NE 142</t>
  </si>
  <si>
    <t>2016NE00172</t>
  </si>
  <si>
    <t>CANCELAMENTO NE 185</t>
  </si>
  <si>
    <t>2016NE00188</t>
  </si>
  <si>
    <t>CANCELAMENTO NE 186</t>
  </si>
  <si>
    <t>2016NE00189</t>
  </si>
  <si>
    <t>CANCELAMENTO NE 187</t>
  </si>
  <si>
    <t>2016NE00190</t>
  </si>
  <si>
    <t>2016NE00173</t>
  </si>
  <si>
    <t>2016NE00174</t>
  </si>
  <si>
    <t>2016NE00175</t>
  </si>
  <si>
    <t>2016NE00191</t>
  </si>
  <si>
    <t>2016NE00192</t>
  </si>
  <si>
    <t>2016NE00193</t>
  </si>
  <si>
    <t>2016NE00194</t>
  </si>
  <si>
    <t>2016NE00195</t>
  </si>
  <si>
    <t>2016NE00196</t>
  </si>
  <si>
    <t>2016NE00197</t>
  </si>
  <si>
    <t>2016NE00198</t>
  </si>
  <si>
    <t>2016NE00199</t>
  </si>
  <si>
    <t>2016NE00200</t>
  </si>
  <si>
    <t>2016NE00201</t>
  </si>
  <si>
    <t>2016NE00202</t>
  </si>
  <si>
    <t>2016NE00203</t>
  </si>
  <si>
    <t>2016NE00204</t>
  </si>
  <si>
    <t>2016NE00205</t>
  </si>
  <si>
    <t>2016NE00206</t>
  </si>
  <si>
    <t>2016NE00207</t>
  </si>
  <si>
    <t>2016NE00209</t>
  </si>
  <si>
    <t>2016NE00210</t>
  </si>
  <si>
    <t>2016NE00211</t>
  </si>
  <si>
    <t>2016NE00212</t>
  </si>
  <si>
    <t>2016NE00213</t>
  </si>
  <si>
    <t>2016NE00214</t>
  </si>
  <si>
    <t>2016NE00215</t>
  </si>
  <si>
    <t>2016NE00216</t>
  </si>
  <si>
    <t>2016NE00217</t>
  </si>
  <si>
    <t>2016NE00218</t>
  </si>
  <si>
    <t>2016NE00219</t>
  </si>
  <si>
    <t>2016NE00220</t>
  </si>
  <si>
    <t>2016NE00221</t>
  </si>
  <si>
    <t>2016NE00222</t>
  </si>
  <si>
    <t>2016NE00223</t>
  </si>
  <si>
    <t>2016NE00224</t>
  </si>
  <si>
    <t>2016NE00225</t>
  </si>
  <si>
    <t>2016NE00226</t>
  </si>
  <si>
    <t>CLARO S.A.</t>
  </si>
  <si>
    <t>2015NE00510</t>
  </si>
  <si>
    <t>2015NE00690</t>
  </si>
  <si>
    <t>ABRA INFORMÁTICA LTDA</t>
  </si>
  <si>
    <t>2015NE01206</t>
  </si>
  <si>
    <t>ALP DA SILVA</t>
  </si>
  <si>
    <t>2015NE01272</t>
  </si>
  <si>
    <t>2015NE01273</t>
  </si>
  <si>
    <t>LA BELLA INFORMATICA</t>
  </si>
  <si>
    <t>2015NE01337</t>
  </si>
  <si>
    <t>MAURÍCIO ALEXANDRE PEREIRA</t>
  </si>
  <si>
    <t>2015NE01385</t>
  </si>
  <si>
    <t>2015NE01614</t>
  </si>
  <si>
    <t>CONSTRUTORA GALO DA SERRA LTDA</t>
  </si>
  <si>
    <t>REFERENTE SERVIÇOS DE REPAROS E MANUTENÇAO PREDIAL ESTACIONAMENTO ALEIXO MPAM, 3ª MED. CONTRATO 01/2015/FAMP.</t>
  </si>
  <si>
    <t>2015NE0001</t>
  </si>
  <si>
    <t>MICROSENS LTDA</t>
  </si>
  <si>
    <t>REFERENTE AQUISIÇÃO DE IMPRESSORAS MULTIFUNCIONAIS CONF. CONTRATO 006/2015/FAMP. ATA PREÇOS 4005/2015-CPL</t>
  </si>
  <si>
    <t>2015NE0007</t>
  </si>
  <si>
    <t>REFERENTE PAGAMENTO - AUXÍLIO-SAÚDE</t>
  </si>
  <si>
    <t>REFERENTE PAGAMENTO  - AUXÍLIO SAÚDE</t>
  </si>
  <si>
    <t>REFERENTE PAGAMENTO - AUXÍLIO SAÚDE</t>
  </si>
  <si>
    <t>REFERENTE PAGAMENTO - AUXÍLIO-MORADIA</t>
  </si>
  <si>
    <t>REFERENTE PAGAMENTO - AUXÍLIO MORADIA</t>
  </si>
  <si>
    <t>REFERENTE PAGAMENTO SERVIDORES - ATIVO</t>
  </si>
  <si>
    <t>REFERENTE PAGAMENTO SERVIDORES - PENSIONISTA</t>
  </si>
  <si>
    <t>REFERENTE PAGAMENTO - PAE-INATIVO</t>
  </si>
  <si>
    <t>REFERENTE AO PAGAMENTO DE DIÁRIA EM COMPLEMENTO.</t>
  </si>
  <si>
    <t>REFERENTE AO PAGAMENTO DE DIÁRIAS.</t>
  </si>
  <si>
    <t>REFERENTE AO PAGAMENTO DE AUXÍLIO FUNERAL RELATIVO À SERVIDORA MARÍLIA SOUZA DOS SANTOS PEREIRA</t>
  </si>
  <si>
    <t>EM FAVOR DE SERVIDORES CEDIDOS AS PROMOTORIAS DO INTERIOR PGJ/AM, REFERENTE AO AUXÍLIO ALIMENTAÇÃO DO MÊS DE JANEIRO DE 2016.</t>
  </si>
  <si>
    <t>EM FAVOR DE SERVIDORES CEDIDOS A PROMOTORIAS DE MAUÉS/AM, REFERENTE AO AUXÍLIO ALIMENTAÇÃO DO MÊS DE JANEIRO DE 2016.</t>
  </si>
  <si>
    <t>EM FAVOR DE MEMBROS E SERVIDORES ATIVOS E SERVIDORES MILITARES E CIVIS CEDIDOS AO MINISTÉRIO PÚBLICO DO ESTADO DO AMAZONAS, REFERENTE AO PAGAMENTO DE
AUXÍLIO ALIMENTAÇÃO DO MÊS DE FEVEREIRO DE 2016.</t>
  </si>
  <si>
    <t>REFERENTE AO PAGAMENTO DE MEIA DIÁRIA.</t>
  </si>
  <si>
    <t>REFERENTE A SERVIÇO DE FORNECIMENTO DE ÁGUA E ESGOTO DO MÊS DE JANEIRO/2016.</t>
  </si>
  <si>
    <t>REFERENTE AO PAGAMENTO POR INDENIZAÇÃO DE SERVIÇO DE FORNECIMENTO DE ÁGUA PARA A PROMOTORIA DE IRANDUBA.</t>
  </si>
  <si>
    <t>REFERENTE AO PAGAMENTO POR INDENIZAÇÃO DE SERVIÇO DE FORNECIMENTO DE ÁGUA PARA A PROMOTORIA DE HUMAITÁ, RELATIVA AO MÊS DE JANEIRO/2016.</t>
  </si>
  <si>
    <t>REFERENTE A SERVIÇO DE FORNECIMENTO DE ÁGUA E ESGOTO DO MÊS DE FEVEREIRO/2016.</t>
  </si>
  <si>
    <t>REFERENTE AO PAGAMENTO POR INDENIZAÇÃO DE SERVIÇO DE FORNECIMENTO DE ÁGUA PARA A PROMOTORIA DE IRANDUBA, RELATIVA AO MÊS DE JANEIRO/2016.</t>
  </si>
  <si>
    <t>REFERENTE A CELEBRAÇÃO DE CONVÊNIO DE CESSÃO DA SERVIDORA ZILKA MANOELA VILLARIM GOMES DE
TORRES.</t>
  </si>
  <si>
    <t>REFERENTE A AQUISIÇÃO DE APARELHO DE AR CONDICIONADO.</t>
  </si>
  <si>
    <t>REFERENTE A PAGAMENTO POR INDENIZAÇÃO DE LIGAÇÕES DE LONGA DISTÂNCIA NACIONAL.</t>
  </si>
  <si>
    <t>RELATIVO À LIBERAÇÃO DE RECURSOS DO CONVÊNIO FIRMADO ENTRE O MPE/AM E A FUNDAÇÃO DESDOR. PAULO DOS ANJOS
FEITOZA.</t>
  </si>
  <si>
    <t>REFERENTE A CONTRATAÇÃO PARA PRESTAÇÃO DE SERVIÇO DE FORNECIMENTO DE ENERGIA ELÉTRICA.</t>
  </si>
  <si>
    <t>REFERENTE À PRESTAÇÃO DE SERVIÇOS DE CONECTIVIDADE À
INTERNET, ATRAVÉS DE LINK DEDICADO DE DADOS.</t>
  </si>
  <si>
    <t xml:space="preserve">5 - DISPENSA </t>
  </si>
  <si>
    <t>REFERENTE A AQUISIÇÃO DE MATERIAIS ELÉTRICOS PARA INSTALAÇÃO DE AR CONDICIONADOS.</t>
  </si>
  <si>
    <t>FORNECIMENTO E INSTALAÇÃO DE PERSIANAS DE PVC, CONFORME PREGÃO PRESENCIAL Nº 5.010/2015-CPL/MP/PGJ.</t>
  </si>
  <si>
    <t>AQUISIÇÃO DE MATERIAL PARA INSTALAÇÃO DE PERSIANAS DE PVC, CONFORME PREGÃO PRESENCIAL Nº 5.010/2015-CPL/MP/PGJ.</t>
  </si>
  <si>
    <t>REFERENTE A AUXÍLIO ALIMENTAÇÃO - SERVIDORES CEDIDOS.</t>
  </si>
  <si>
    <t>RELATIVO AO PREGÃO PRESENCIAL Nº 5.004/2015-CPL/MP/PGJ,, REFERENTE A CONTRATAÇÃO DE EMPRESA ESPECIALIZADA PARA PRESTAÇÃO DE SERVIÇO TELEFÔNICO.</t>
  </si>
  <si>
    <t>REFERENTE A CONTRATAÇÃO DE EMPRESA ESPECIALIZADA PARA PRESTAÇÃO DE SERVIÇOS DE ACESSO À INTERNET.</t>
  </si>
  <si>
    <t>PREGÃO ELETRÔNICO Nº 4.014/2015-CPL/MP/PGJ, REFERENTE A AQUISIÇÃO DE LICENÇAS DE SOFTWARE.</t>
  </si>
  <si>
    <t>REFERENTE AO CONTRATO ADMINISTRATIVO Nº 027/2013, CUJO OBJETO É A PRESTAÇÃO DE SERVIÇOS DE MANUTENÇÃO PREVENTIVA E CORRETIVA, COM REPOSIÇÃO DE PEÇAS E SUPRIMENTOS REPROGRÁFICOS (SERVIÇO).</t>
  </si>
  <si>
    <t>REFERENTE AO CONTRATO ADMINISTRATIVO Nº 027/2013, CUJO OBJETO É A PRESTAÇÃO DE SERVIÇOS DE MANUTENÇÃO PREVENTIVA E CORRETIVA, COM REPOSIÇÃO DE PEÇAS E SUPRIMENTOS REPROGRÁFICOS (PEÇAS).</t>
  </si>
  <si>
    <t>REFERENTE A AQUISIÇÃO DE AQUISIÇÃO DE 04 (QUATRO) ROTEADORES DE REDE SEM FIO.</t>
  </si>
  <si>
    <t>REFERENTE A CONTRATAÇÃO DE SERVIÇOS DE PERÍCIA MÉDICA
ESPECIALIZADA EM ORTOPEDIA/TRAUMATOLOGIA PARA ATUAÇÃO EM COMISSÃO ESPECIAL.</t>
  </si>
  <si>
    <t>REFERENTE A PRORROGAÇÃO DO CONTRATO ADMINISTRATIVO Nº 026/2014, QUE TEM POR OBJETO A PRESTAÇÃO DE SERVIÇOS DE CONTROLE INTEGRADO DE PRAGAS URBANAS E VETORES.</t>
  </si>
  <si>
    <t>PARA MINISTERIO PUBLICO</t>
  </si>
  <si>
    <t>NE 145</t>
  </si>
  <si>
    <t>NE 156</t>
  </si>
  <si>
    <t>NE 185</t>
  </si>
  <si>
    <t>NE 186</t>
  </si>
  <si>
    <t>NE 187</t>
  </si>
  <si>
    <t xml:space="preserve"> DANIEL SILVA CHAVES AMAZONAS DE MENEZES</t>
  </si>
  <si>
    <t xml:space="preserve"> ADELINA DA CUNHA PARENTE BISNETA</t>
  </si>
  <si>
    <t xml:space="preserve"> PROTENORTE MATERIAIS DE SEGURANCA  LTDA</t>
  </si>
  <si>
    <t xml:space="preserve"> EQUISYSTEM COMERCIO EW SERVIÇOS DE TELECOMUNICAÇOES E INFORMATICA LTDA  EPP</t>
  </si>
  <si>
    <t xml:space="preserve"> ELVYS DE PAULA FREITAS</t>
  </si>
  <si>
    <t xml:space="preserve"> TANIA MARIA DE AZEVEDO FEITOSA</t>
  </si>
  <si>
    <t xml:space="preserve"> TALLITA LINDOSO SILVA</t>
  </si>
  <si>
    <t xml:space="preserve"> FRANCISCO BASBOSA DE SOUZA</t>
  </si>
  <si>
    <t xml:space="preserve"> FELIPE CHADS AZEVEDO</t>
  </si>
  <si>
    <t xml:space="preserve"> GERSON DE CASTRO COELHO</t>
  </si>
  <si>
    <t xml:space="preserve"> DEPARTAMENTO ESTADUAL DE TRANSITO DETRAN</t>
  </si>
  <si>
    <t xml:space="preserve"> CRISTAL POCOS ARTESIANOS LTDA</t>
  </si>
  <si>
    <t xml:space="preserve"> WANDETE DE OLIVEIRA NETTO</t>
  </si>
  <si>
    <t>2016NE00227</t>
  </si>
  <si>
    <t>2016NE00228</t>
  </si>
  <si>
    <t>2016NE00229</t>
  </si>
  <si>
    <t>2016NE00231</t>
  </si>
  <si>
    <t>2016NE00232</t>
  </si>
  <si>
    <t>2016NE00233</t>
  </si>
  <si>
    <t>2016NE00234</t>
  </si>
  <si>
    <t>2016NE00235</t>
  </si>
  <si>
    <t>2016NE00236</t>
  </si>
  <si>
    <t>2016NE00237</t>
  </si>
  <si>
    <t>2016NE00238</t>
  </si>
  <si>
    <t>2016NE00239</t>
  </si>
  <si>
    <t>2016NE00240</t>
  </si>
  <si>
    <t>2016NE00241</t>
  </si>
  <si>
    <t>2016NE00244</t>
  </si>
  <si>
    <t>2016NE00246</t>
  </si>
  <si>
    <t>2016NE00247</t>
  </si>
  <si>
    <t>2016NE00248</t>
  </si>
  <si>
    <t>2016NE00249</t>
  </si>
  <si>
    <t>2016NE00271</t>
  </si>
  <si>
    <t>2016NE00283</t>
  </si>
  <si>
    <t>2016NE00284</t>
  </si>
  <si>
    <t>2016NE00285</t>
  </si>
  <si>
    <t>2016NE00286</t>
  </si>
  <si>
    <t>2016NE00287</t>
  </si>
  <si>
    <t>2016NE00288</t>
  </si>
  <si>
    <t>2016NE00289</t>
  </si>
  <si>
    <t>2016NE00290</t>
  </si>
  <si>
    <t>2016NE00291</t>
  </si>
  <si>
    <t>2016NE00292</t>
  </si>
  <si>
    <t>2016NE00293</t>
  </si>
  <si>
    <t>2016NE00294</t>
  </si>
  <si>
    <t>2016NE00230</t>
  </si>
  <si>
    <t>CANCELAMENTO NE 183</t>
  </si>
  <si>
    <t>2016NE00242</t>
  </si>
  <si>
    <t>CANCELAMENTO NE 004</t>
  </si>
  <si>
    <t>CANCELAMENTO NE 041</t>
  </si>
  <si>
    <t>2016NE00243</t>
  </si>
  <si>
    <t>CANCELAMENTO NE 032</t>
  </si>
  <si>
    <t>2016NE00250</t>
  </si>
  <si>
    <t>2016NE00251</t>
  </si>
  <si>
    <t>2016NE00252</t>
  </si>
  <si>
    <t>2016NE00253</t>
  </si>
  <si>
    <t>2016NE00254</t>
  </si>
  <si>
    <t>2016NE00255</t>
  </si>
  <si>
    <t>2016NE00256</t>
  </si>
  <si>
    <t>2016NE00257</t>
  </si>
  <si>
    <t>2016NE00258</t>
  </si>
  <si>
    <t>2016NE00259</t>
  </si>
  <si>
    <t>2016NE00260</t>
  </si>
  <si>
    <t>2016NE00261</t>
  </si>
  <si>
    <t>2016NE00262</t>
  </si>
  <si>
    <t>2016NE00263</t>
  </si>
  <si>
    <t>2016NE00264</t>
  </si>
  <si>
    <t>2016NE00265</t>
  </si>
  <si>
    <t>2016NE00266</t>
  </si>
  <si>
    <t>2016NE00267</t>
  </si>
  <si>
    <t>2016NE00268</t>
  </si>
  <si>
    <t>2016NE00269</t>
  </si>
  <si>
    <t>2016NE00270</t>
  </si>
  <si>
    <t>2016NE00272</t>
  </si>
  <si>
    <t>2016NE00273</t>
  </si>
  <si>
    <t>2016NE00274</t>
  </si>
  <si>
    <t>2016NE00275</t>
  </si>
  <si>
    <t>2016NE00276</t>
  </si>
  <si>
    <t>2016NE00277</t>
  </si>
  <si>
    <t>2016NE00278</t>
  </si>
  <si>
    <t>2016NE00279</t>
  </si>
  <si>
    <t>2016NE00280</t>
  </si>
  <si>
    <t>2016NE00281</t>
  </si>
  <si>
    <t>2016NE00282</t>
  </si>
  <si>
    <t>2016NE00245</t>
  </si>
  <si>
    <t xml:space="preserve"> FUTTURA DISTR COMER E SERVIÇOS</t>
  </si>
  <si>
    <t>REFERENTE A AQUISIÇÃO DE DISCOS RÍGIDOS PARA DATACENTER.</t>
  </si>
  <si>
    <t>REFERENTE AO PAGAMENTO DE DIÁIRAS.</t>
  </si>
  <si>
    <t>REFERENTE AO PAGAMENTO DE BOLETOS BANCÁRIOS RELATIVOS A ANOTAÇÕES DE RESPONSABILIDADE TÉCNICA.</t>
  </si>
  <si>
    <t>REFERENTE A CONCESSÃO DE SUPRIMENTO DE FUNDOS, A FIM DE ATENDER DESPESAS DE PEQUENO VULTO.</t>
  </si>
  <si>
    <t>REFERENTE A CONTRATAÇÃO DE EMPRESA ESPECIALIZADA PARA A RECARGA DE EXTINTORES.</t>
  </si>
  <si>
    <t>REFERENTE A AQUISIÇÃO DE PLACAS PARA CENTRAL TELEFÔNICA PABX.</t>
  </si>
  <si>
    <t>REFERENTE AO PAGAMENTO DE AUXÍLIO ALIMENTAÇÃO A SERVIDORA CEDIDA DA PREFEITURA MUNICIPAL DE PRESIDENTE FIGUEIREDO, RELATIVO AO PERÍODO DE 01 A 12 DE FEVEREIRO DE 2016.</t>
  </si>
  <si>
    <t>REFERENTE AO PAGAMENTO DE AUXÍLIO ALIMENTAÇÃO DO MÊS DE FEVEREIRO DE 2016, A SERVIDORES CEDIDOS ÀS PROMOTORIAS DO INTERIOR DO AMAZONAS.</t>
  </si>
  <si>
    <t>REFERENTE AO PAGAMENTO DE AUXÍLIO ALIMENTAÇÃO DO MÊS DE MARÇO DE 2016.</t>
  </si>
  <si>
    <t>REFERENTE À PRESTAÇÃO DE SERVIÇOS DE MANUTENÇÃO PREVENTIVA E CORRETIVA, BEM COMO ASSISTÊNCIA TÉCNICA, DOS ELEVADORES DESTA PGJ/AM, PELO PERÍODO DE 12 (DOZE) MESES. CONTRATO 005/2014.</t>
  </si>
  <si>
    <t>REFERENTE AO PAGAMENTO DA PREMIAÇÃO PELO 2º LUGAR INDIVIDUAL DO XIII CONCURSO DE JÚRI SIMULADO.</t>
  </si>
  <si>
    <t>REFERENTE AO PAGAMENTO DA PREMIAÇÃO PELO 3º LUGAR INDIVIDUAL DO XIII CONCURSO DE JÚRI SIMULADO.</t>
  </si>
  <si>
    <t>REFERENTE A LICENCIAMENTO ANUAL DOS VEÍCULOS OFICIAIS DA PGJ/AM, COM PLACA FINAL "1".</t>
  </si>
  <si>
    <t>REFERENTE A CONTRATAÇÃO DE EMPRESA PARA PRESTAÇÃO DE SERVIÇOS DE ENGENHARIA, GEOLOGIA E REGULARIZAÇÃO DE POÇOS TUBULARES DE ABASTECIMENTO DE ÁGUA.</t>
  </si>
  <si>
    <t>REFERENTE AO PAGAMENTO POR INDENIZAÇÃO DE SERVIÇO DE FORNECIMENTO DE ÁGUA PARA A PROMOTORIA DE HUMAITÁ, RELATIVA AO MÊS DE FEVEREIRO/2016.</t>
  </si>
  <si>
    <t>REFERENTE AO PAGAMENTO POR INDENIZAÇÃO DE SERVIÇO DE FORNECIMENTO DE ÁGUA PARA A PROMOTORIA DE IRANDUBA, RELATIVA AO MÊS DE FEVEREIRO/2016.</t>
  </si>
  <si>
    <t>REFERENTE A PRORROGAÇÃO DO CONTRATO ADMINISTRATIVO Nº 007/2015-MP/PGJ, PARA PRESTAÇÃO DE SERVIÇOS  CONTINUADOS DE LIMPEZA E CONSERVAÇÃO PREDIAL , PELO PERÍODO DE 12 MESES.</t>
  </si>
  <si>
    <t>REFERENTE A CONTRATAÇÃO PARA PRESTAÇÃO DE SERVIÇO DE FORNECIMENTO DE ENERGIA ELÉTRICA, PELO PERÍODO DE 12 (DOZE) MESES.</t>
  </si>
  <si>
    <t>REFERENTE À A ENCARGO PATRONAL SOBRE SERVIÇO DE PERÍCIA MÉDICA ESPECIALIZADA EM ORTOPEDIA / TRAUMATOLOGIA.</t>
  </si>
  <si>
    <t>REFERENTE A REPACTUAÇÃO, ATRAVÉS DO 2º TERMO ADITIVO AO CONTRATO ADMINISTRATIVO Nº 007/2015-MP/PGJ.</t>
  </si>
  <si>
    <t>PRODAM PROCESSAMENTO DE DADOS AMAZONAS AS</t>
  </si>
  <si>
    <t>REFERENTE A PRORROGAÇÃO DO CONTRATO ADMINISTRATIVO Nº 020/2012, ATRAVÉS DE SEU 2º TERMO ADITIVO, VISANDO À DISPONIBILIZAÇÃO DE LICENÇAS DE TECNOLOGIA VPN - VIRTUAL PRIVATE NETWORK</t>
  </si>
  <si>
    <t>2015NE00020</t>
  </si>
  <si>
    <t>L. DE S . BATISTA - ME</t>
  </si>
  <si>
    <t>REFERENTE A AQUISIÇÃO, UTILIZANDO A ATA DE REGISTRO DE PREÇOS DO PREGÃO ELETRÔNICO Nº 4.003/2015-CPL/MP/PGJ, DE
MATERIAIS DE LIMPEZA E HIGIENIZAÇÃO.</t>
  </si>
  <si>
    <t>PONTO DO PAPEL LTDA</t>
  </si>
  <si>
    <t>REFERENTE A AQUISIÇÃO, UTILIZANDO A ATA DE REGISTRO DE PREÇOS DO PREGÃO ELETRÔNICO Nº 4.003/2015-CPL/MP/PGJ, DE MATERIAIS DE COPA E COZINHA,</t>
  </si>
  <si>
    <t>DEMOLITION COMERCIO DE MAQUINAS E PECAS LTDA - ME</t>
  </si>
  <si>
    <t>REFERENTE A AQUISIÇÃO DE MATERIAL DE CONSTRUÇÃO,  UTILIZANDO A ATA DE REGISTRO DE PREÇOS DO PREGÃO ELETRÔNICO Nº 4.008/2015-CPL/MP/PGJ.</t>
  </si>
  <si>
    <t>TALENTOS SERVIÇOS DE PRE-IMPRESSÃO LTDA - EPP</t>
  </si>
  <si>
    <t>REFERENTE A AQUISIÇÃO DE PLACAS DE HOMENAGEM.</t>
  </si>
  <si>
    <t>2015NE01506</t>
  </si>
  <si>
    <t>PRESTAÇÃO DE SERVIÇOS DE MANUTENÇÃO PREVENTIVA E CORRETIVA DOS VEÍCULOS DA FROTA OFICIAL DA PROCURADORIA GERAL DE JUSTIÇA DO AMAZONAS.</t>
  </si>
  <si>
    <t>2015NE01514</t>
  </si>
  <si>
    <t>2015NE01129</t>
  </si>
  <si>
    <t>2015NE01131</t>
  </si>
  <si>
    <t>2015NE01392</t>
  </si>
  <si>
    <t>PRORROGAÇÃO DO CONTRATO 001/2015 - SERVIÇOS DE MANUTENÇÃO DE AR CONDICIONADO.</t>
  </si>
  <si>
    <t>ABRIL/2016</t>
  </si>
  <si>
    <t>Data da última atualização: 13/05/2016</t>
  </si>
  <si>
    <t>2016NE00295</t>
  </si>
  <si>
    <t>2016NE00296</t>
  </si>
  <si>
    <t xml:space="preserve"> ROBERTO NOGUEIRA</t>
  </si>
  <si>
    <t>2016NE00297</t>
  </si>
  <si>
    <t xml:space="preserve"> ERICA VERICIA CANUTO DE OLIVEIRA VERAS</t>
  </si>
  <si>
    <t>2016NE00298</t>
  </si>
  <si>
    <t xml:space="preserve"> MARCO AURELIO MAXIMO PRADO</t>
  </si>
  <si>
    <t>2016NE00299</t>
  </si>
  <si>
    <t>2016NE00300</t>
  </si>
  <si>
    <t>2016NE00301</t>
  </si>
  <si>
    <t xml:space="preserve"> JOAO RIBEIRO GUIMARAES</t>
  </si>
  <si>
    <t>2016NE00302</t>
  </si>
  <si>
    <t xml:space="preserve"> ANDRE LAVAREDA FONSECA</t>
  </si>
  <si>
    <t>2016NE00303</t>
  </si>
  <si>
    <t>2016NE00304</t>
  </si>
  <si>
    <t>2016NE00305</t>
  </si>
  <si>
    <t xml:space="preserve"> MAURO ROBERTO VERAS BEZERRA</t>
  </si>
  <si>
    <t>2016NE00306</t>
  </si>
  <si>
    <t>2016NE00307</t>
  </si>
  <si>
    <t>2016NE00308</t>
  </si>
  <si>
    <t>2016NE00309</t>
  </si>
  <si>
    <t xml:space="preserve"> RYMO IMAGEM E PRODUTOS GRAFICOS DA AMAZONIA LTDA</t>
  </si>
  <si>
    <t>2016NE00310</t>
  </si>
  <si>
    <t>2016NE00311</t>
  </si>
  <si>
    <t xml:space="preserve"> L P DE ANDRADE COMERCIAL</t>
  </si>
  <si>
    <t>2016NE00325</t>
  </si>
  <si>
    <t>2016NE00327</t>
  </si>
  <si>
    <t>2016NE00331</t>
  </si>
  <si>
    <t>2016NE00344</t>
  </si>
  <si>
    <t xml:space="preserve"> RODRIGO ANTONIO TENORIO CORREA DA SILVA</t>
  </si>
  <si>
    <t>2016NE00346</t>
  </si>
  <si>
    <t>2016NE00347</t>
  </si>
  <si>
    <t>2016NE00348</t>
  </si>
  <si>
    <t>2016NE00349</t>
  </si>
  <si>
    <t xml:space="preserve"> S G R H SER DE GESTAO DE RECURSOS HUM E CONT LTDA</t>
  </si>
  <si>
    <t>2016NE00350</t>
  </si>
  <si>
    <t>2016NE00351</t>
  </si>
  <si>
    <t xml:space="preserve"> MARIA DA CONCEIÇAO PINTO DOS SANTOS</t>
  </si>
  <si>
    <t>2016NE00352</t>
  </si>
  <si>
    <t xml:space="preserve"> F N DE ALMEIDA</t>
  </si>
  <si>
    <t>2016NE00353</t>
  </si>
  <si>
    <t xml:space="preserve"> M L COMERCIAL AGRICOLA LTDA</t>
  </si>
  <si>
    <t>2016NE00354</t>
  </si>
  <si>
    <t xml:space="preserve"> MOVENORTE COMERCIO E REPRESENTACOES LTDA</t>
  </si>
  <si>
    <t>2016NE00364</t>
  </si>
  <si>
    <t>2016NE00365</t>
  </si>
  <si>
    <t>2016NE00366</t>
  </si>
  <si>
    <t>2016NE00368</t>
  </si>
  <si>
    <t>2016NE00370</t>
  </si>
  <si>
    <t>2016NE00372</t>
  </si>
  <si>
    <t>2016NE00374</t>
  </si>
  <si>
    <t>2016NE00376</t>
  </si>
  <si>
    <t>2016NE00379</t>
  </si>
  <si>
    <t>2016NE00381</t>
  </si>
  <si>
    <t>2016NE00383</t>
  </si>
  <si>
    <t>2016NE00385</t>
  </si>
  <si>
    <t>2016NE00367</t>
  </si>
  <si>
    <t>2016NE00369</t>
  </si>
  <si>
    <t>2016NE00371</t>
  </si>
  <si>
    <t>2016NE00345</t>
  </si>
  <si>
    <t>2016NE00373</t>
  </si>
  <si>
    <t>2016NE00375</t>
  </si>
  <si>
    <t>2016NE00377</t>
  </si>
  <si>
    <t>2016NE00378</t>
  </si>
  <si>
    <t>2016NE00380</t>
  </si>
  <si>
    <t>2016NE00382</t>
  </si>
  <si>
    <t>2016NE00384</t>
  </si>
  <si>
    <t>CANCELAMENTO NE 009</t>
  </si>
  <si>
    <t>CANCELAMENTO NE  012</t>
  </si>
  <si>
    <t>CANCELAMENTO NE  019</t>
  </si>
  <si>
    <t>CANCELAMENTO NE  022</t>
  </si>
  <si>
    <t>CANCELAMENTO NE 024</t>
  </si>
  <si>
    <t>CANCELAMENTO NE 026</t>
  </si>
  <si>
    <t>CANCELAMENTO NE 035</t>
  </si>
  <si>
    <t>CANCELAMENTO NE 037</t>
  </si>
  <si>
    <t>CANCELAMENTO NE 038</t>
  </si>
  <si>
    <t>CANCELAMENTO NE 114</t>
  </si>
  <si>
    <t>2016NE00312</t>
  </si>
  <si>
    <t>2016NE00313</t>
  </si>
  <si>
    <t>2016NE00314</t>
  </si>
  <si>
    <t>2016NE00315</t>
  </si>
  <si>
    <t>2016NE00316</t>
  </si>
  <si>
    <t>2016NE00317</t>
  </si>
  <si>
    <t>2016NE00318</t>
  </si>
  <si>
    <t>2016NE00319</t>
  </si>
  <si>
    <t>2016NE00320</t>
  </si>
  <si>
    <t>2016NE00321</t>
  </si>
  <si>
    <t>2016NE00322</t>
  </si>
  <si>
    <t>2016NE00323</t>
  </si>
  <si>
    <t>2016NE00324</t>
  </si>
  <si>
    <t>2016NE00326</t>
  </si>
  <si>
    <t>2016NE00328</t>
  </si>
  <si>
    <t>2016NE00329</t>
  </si>
  <si>
    <t>2016NE00330</t>
  </si>
  <si>
    <t>2016NE00332</t>
  </si>
  <si>
    <t>2016NE00333</t>
  </si>
  <si>
    <t>2016NE00334</t>
  </si>
  <si>
    <t>2016NE00335</t>
  </si>
  <si>
    <t>2016NE00336</t>
  </si>
  <si>
    <t>2016NE00337</t>
  </si>
  <si>
    <t>2016NE00338</t>
  </si>
  <si>
    <t>2016NE00339</t>
  </si>
  <si>
    <t>2016NE00340</t>
  </si>
  <si>
    <t>2016NE00341</t>
  </si>
  <si>
    <t>2016NE00342</t>
  </si>
  <si>
    <t>2016NE00343</t>
  </si>
  <si>
    <t>2016NE00355</t>
  </si>
  <si>
    <t>2016NE00356</t>
  </si>
  <si>
    <t>2016NE00357</t>
  </si>
  <si>
    <t>2016NE00358</t>
  </si>
  <si>
    <t>2016NE00359</t>
  </si>
  <si>
    <t>2016NE00360</t>
  </si>
  <si>
    <t>2016NE00361</t>
  </si>
  <si>
    <t>2016NE00362</t>
  </si>
  <si>
    <t>2016NE00363</t>
  </si>
  <si>
    <t>REFERENTE A CONTRATAÇÃO DE SERVIÇOS DE DISPONIBILIZAÇÃO DE CONSULTAS ÀS BASES DE DADOS DOS SISTEMAS DE CADASTRO DE PESSOA FÍSICA (CPF) E CADASTRO NACIONAL DE PESSOA JURÍDICA (CNPJ), POR 12 (DOZE) MESES.</t>
  </si>
  <si>
    <t>ENCARGO PATRONAL SOBRE SERVIÇO DE MESTRE DE CERIMÔNIA.</t>
  </si>
  <si>
    <t>REFERENTE A CONCESSÃO DE SUPRIMENTO DE FUNDOS, A FIM DE ATENDER DESPESAS DE PEQUENO VULTO, NA COMARCA DE BARCELOS.</t>
  </si>
  <si>
    <t>REFERENTE A SERVIÇO DE FORNECIMENTO DE ÁGUA E ESGOTO DO MÊS DE MARÇO/2016, NAS PROMOTORIAS DE JUSTIÇA NOS MUNICÍPIOS: TABATINGA; CARAUARI; AUTAZES; CODAJÁS.</t>
  </si>
  <si>
    <t>REFERENTE AO AUXÍLIO ALIMENTAÇÃO DO MÊS DE MARÇO DE 2016 DE SERVIDORES CEDIDOS ÀS PROMOTORIAS DO INTERIOR.</t>
  </si>
  <si>
    <t>REFERENTE AO PAGAMENTO DE AUXÍLIO ALIMENTAÇÃO DO MÊS DE ABRIL DE 2016, DOS MEMBROS E SERVIDORES ATIVOS E SERVIDORES MILITARES DA PGJ.</t>
  </si>
  <si>
    <t>REFERENTE A AQUISIÇÃO DE MATERIAL DE EXPEDIENTE, CONFORME PREGÃO ELETRÔNICO Nº 4.015/2015-CPL/MP/PGJ.</t>
  </si>
  <si>
    <t>REFERENTE A CONTRATAÇÃO DE PESSOA JURÍDICA ESPECIALIZADA PARA PRESTAÇÃO DE SERVIÇOS DE INTERMEDIAÇÃO DE ESTÁGIO, PARA ATENDER ÀS NECESSIDADES DA PGJ/AM, POR UM PERÍODO DE 12 (DOZE) MESES, CONFORME PREGÃO ELETRÔNICO 4.005/2016-CPL/MP/PGJ.</t>
  </si>
  <si>
    <t>REFERENTE A CONTRATAÇÃO DE EMPRESA ESPECIALIZADA EM SERVIÇO GRÁFICO PARA PRODUÇÃO DE MATERIAL, UTILIZANDO A ATA DE REGISTRO DE PREÇOS DO PREGÃO ELETRÔNICO Nº 4.001/2016-CPL/MP/PGJ.</t>
  </si>
  <si>
    <t>REFERENTE A FOLHA DE PAGAMENTO DE ABRIL 2016.</t>
  </si>
  <si>
    <t>REFERENTE AO PAGAMENTO DE AUXÍLIO ALIMENTAÇÃO AO SERVIDOR CEDIDO DA PREFEITURA MUNICIPAL DE LÁBREA, RELATIVO AO PERÍODO DE 07.01.2016 A 30.03.2016.</t>
  </si>
  <si>
    <t>REFERENTE À PRORROGAÇÃO DO CONTRATO ADMINISTRATIVO Nº 010/2015, ATRAVÉS DO 1º TERMO ADITIVO, QUE TEM POR OBJETO A PRESTAÇÃO DE SERVIÇO TELEFÔNICO FIXO COMUTADO, POR 3 (TRÊS) MESES.</t>
  </si>
  <si>
    <t>REFERENTE A AQUISIÇÃO DE RÁDIOS EXTERNOS DE COMUNICAÇÃO WIRELESS ENTRE A COMARCA DE BARCELOS E O TJAM.</t>
  </si>
  <si>
    <t>REFERENTE A PRORROGAÇÃO DO CONTRATO ADMINISTRATIVO Nº 008/2015-MP/PGJ, REFERENTE A CONTRATAÇÃO DE SERVIÇOS DE PUBLICAÇÃO DE ATOS OFICIAIS E NOTAS DE INTERESSE PÚBLICO DA PROCURADORIA-GERAL DE JUSTIÇA, PELO PERÍODO DE 12 MESES, CONFORME PREGÃO PRESENCIAL Nº 5.003/2015-CPL/MP/PGJ.</t>
  </si>
  <si>
    <t>REFERENTE A CONTRATAÇÃO DE EMPRESA PARA FORNECIMENTO E INSTALAÇÃO DE DIVISÓRIAS, UTILIZANDO A ATA
DE REGISTRO DE PREÇOS DO PREGÃO PRESENCIAL Nº 5.005/2015-CPL/MP/PGJ.</t>
  </si>
  <si>
    <t>REFERENTE A AQUISIÇÃO DE MOBILIÁRIO, UTILIZANDO A ATA DE REGISTRO DE PREÇOS DO PREGÃO ELETRÔNICO Nº 4.012/2015-CPL/MP/PGJ.</t>
  </si>
  <si>
    <t>REFERENTE A COMPLEMENTAÇÃO DO PAGAMENTO DE AUXÍLIO FUNERAL RELATIVO À SERVIDORA MARÍLIA SOUZA DOS SANTOS PEREIRA.</t>
  </si>
  <si>
    <t>REFERENTE À AQUISIÇÃO DE APARELHOS DE AR CONDICIONADO TIPO SPLIT PARA ATENDER NECESSIDADES DA 46ª PROMOTORIA
DE JUSTIÇA DA CAPITAL E 18ª PRODEMAPH, UTILIZANDO ATA DE REGISTRO DE PREÇOS DO PREGÃO ELETRÔNICO N.º 4.007/2015-CPL/MP/PGJ.</t>
  </si>
  <si>
    <t>REFERENTE AO AUXÍLIO ALIMENTAÇÃO DO MÊS DE MARÇO DE 2016 A SERVIDOR CEDIDO À PROMOTORIA DE FONTE BOA.</t>
  </si>
  <si>
    <t>REPROGRAMAÇÃO FINANCEIRA DA NOTA DE EMPENHO 2016NE00009, EM VIRTUDE DA NECESSIDADE DE SUBSTITUIÇÃO DE FONTE DE RECURSOS.</t>
  </si>
  <si>
    <t>REPROGRAMAÇÃO FINANCEIRA DA NOTA DE EMPENHO 2016NE00012, EM VIRTUDE DA NECESSIDADE DE SUBSTITUIÇÃO DE FONTE DE RECURSOS.</t>
  </si>
  <si>
    <t>REPROGRAMAÇÃO FINANCEIRA DA NOTA DE EMPENHO 2016NE00019, EM VIRTUDE DA NECESSIDADE DE SUBSTITUIÇÃO DE FONTE DE RECURSOS.</t>
  </si>
  <si>
    <t>REPROGRAMAÇÃO FINANCEIRA DA NOTA DE EMPENHO 2016NE00024, EM VIRTUDE DA NECESSIDADE DE SUBSTITUIÇÃO DE FONTE DE RECURSOS.</t>
  </si>
  <si>
    <t>REPROGRAMAÇÃO FINANCEIRA DA NOTA DE EMPENHO 2016NE00026, EM VIRTUDE DA NECESSIDADE DE SUBSTITUIÇÃO DE FONTE DE RECURSOS.</t>
  </si>
  <si>
    <t>REPROGRAMAÇÃO FINANCEIRA DA NOTA DE EMPENHO 2016NE00035, EM VIRTUDE DA NECESSIDADE DE SUBSTITUIÇÃO DE FONTE DE RECURSOS.</t>
  </si>
  <si>
    <t>REPROGRAMAÇÃO FINANCEIRA DA NOTA DE EMPENHO 2016NE00037, EM VIRTUDE DA NECESSIDADE DE SUBSTITUIÇÃO DE FONTE DE RECURSOS.</t>
  </si>
  <si>
    <t>REPROGRAMAÇÃO FINANCEIRA DA NOTA DE EMPENHO 2016NE00038, EM VIRTUDE DA NECESSIDADE DE SUBSTITUIÇÃO DE FONTE DE RECURSOS.</t>
  </si>
  <si>
    <t>REPROGRAMAÇÃO FINANCEIRA DA NOTA DE EMPENHO 2016NE00114, EM VIRTUDE DA NECESSIDADE DE SUBSTITUIÇÃO DE FONTE DE RECURSOS.</t>
  </si>
  <si>
    <t>REFERENTE PAGAMENTO SERVIDORES -  ATIVOS - AJUDA CUSTO</t>
  </si>
  <si>
    <t>EMPRESA JORNAL DO COMÉRCIO LTDA</t>
  </si>
  <si>
    <t>SERV &amp; MAQ COMERCIO</t>
  </si>
  <si>
    <t>2015NE00707</t>
  </si>
  <si>
    <t>PHD COMERCIO e LICITAÇÔES</t>
  </si>
  <si>
    <t>2015NE01082</t>
  </si>
  <si>
    <t>2015NE01083</t>
  </si>
  <si>
    <t xml:space="preserve">JR PRODUTOS EQUIPAMENTOS </t>
  </si>
  <si>
    <t>2015NE01359</t>
  </si>
  <si>
    <t>JULIERME F. DA ROSA</t>
  </si>
  <si>
    <t>2015NE01391</t>
  </si>
  <si>
    <t>2015NE01394</t>
  </si>
  <si>
    <t>2015NE01512</t>
  </si>
  <si>
    <t>ROSS TECH INFORMATICA</t>
  </si>
  <si>
    <t xml:space="preserve">TECHBIZ FORENSE DIGITAL </t>
  </si>
  <si>
    <t>C PRINT COMERCIO DE COPIADORAS</t>
  </si>
  <si>
    <t>2015NE0015</t>
  </si>
  <si>
    <t>REFERENTE A REALIZAÇÃO DE SERVIÇOS DE MANUTENÇÃO PREVENTIVA E CORRETIVA DOS VEÍCULOS DA FROTA OFICIAL DA
PGJ/AM, CONFORME PREGÃO PRESENCIAL 55.021/2014/PGJ.</t>
  </si>
  <si>
    <t>REFERENTE A FORNECIMENTO DE PEÇAS DE REPOSIÇÃO NECESSÁRIAS PARA A REALIZAÇÃO DE SERVIÇOS DE MANUTENÇÃO PREVENTIVA E CORRETIVA DOS VEÍCULOS DA FROTA OFICIAL DA PGJ/AM , CONFORME PREGÃO PRESENCIAL 5.021/2014/PGJ.</t>
  </si>
  <si>
    <t>REFERENTE A CONTRATAÇÃO DE SERVIÇOS DE PUBLICAÇÃO DE ATOS OFICIAIS E NOTAS DE INTERESSE PÚBLICO DESTA PGJ/AM EM JORNAL DE GRANDE CIRCULAÇÃO NO ESTADO DO AMAZONAS, PELO PERÍODO DE 12 MESES, CONFORME PREGÃO PRESENCIAL Nº 5.003/2015-CPL/MP/PGJ.</t>
  </si>
  <si>
    <t>REFERENTE A AQUISIÇÃO DE MATERIAL ELÉTRICO, UTILIZANDO A ATA DE REGISTRO DE PREÇOS DO PREGÃO ELETRÔNICO Nº 4.002/2015-CPL/MP/PGJ.</t>
  </si>
  <si>
    <t>REFERENTE A AQUISIÇÃO DE MATERIAL ELÉTRICO, UTILIZANDO A ATA DE REGISTRO DE PREÇOS DO PREGÃO ELETRÔNICO Nº
4.002/2015-CPL/MP/PGJ.</t>
  </si>
  <si>
    <t>REFERENTE A AQUISIÇÃO DE MATERIAL PARA MANUTENÇÃO DE BENS IMÓVEIS, UTILIZANDO A ATA DE REGISTRO DE PREÇOS DO PREGÃO ELETRÔNICO Nº 4.008/2015-CPL/MP/PGJ.</t>
  </si>
  <si>
    <t>REFERENTE A AQUISIÇÃO DE EQUIPAMENTO  ELÉTRICO E HIDRÁULICO, UTILIZANDO A ATA DE REGISTRO DE PREÇOS DO PREGÃO ELETRÔNICO Nº 4.008/2015-CPL/MP/PGJ.</t>
  </si>
  <si>
    <t>REFERENTE AO FORNECIMENTO DE MATERIAIS NECESSÁRIOS PARA PRESTAÇÃO DE SERVIÇOS DE MANUTENÇÃO PREVENTIVA E CORRETIVA DOS VEÍCULOS DA FROTA OFICIAL DA PGJ/AM.</t>
  </si>
  <si>
    <t>REFERENTE A AQUISIÇÃO DE EQUIPAMENTOS DE INFORMÁTICA (MONITORES), PARA ATENDER ÀS NECESSIDADES DA PGJ/AM.</t>
  </si>
  <si>
    <t>AQUISIÇÃO DE SISTEMA DE EXTRAÇÃO E ANÁLISE FORENSE DE DADOS DE EQUIPAMENTOS COMPUTACIONAIS PORTÁTEIS E DE 
TELEFONIA CELULAR, CONFORME ADESÃO À ATA 07/2015 DO MJ DO PREGÃO ELETRÔNICO VIA REGISTRO DE PREÇOS N.40/2014 , 07/2015 - PI 1088046/2016.</t>
  </si>
  <si>
    <t>REFERENTE A AQUISIÇÃO DE IMPRESSORAS MULTIFUNCIONAIS, UTILIZANDO A ATA DE REGISTRO DE PREÇOS DO PREGÃO ELETRÔNICO Nº 4.016/2015-CPL/MP/PGJ.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</si>
</sst>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_-&quot;R$ &quot;* #,##0.00_-;&quot;-R$ &quot;* #,##0.00_-;_-&quot;R$ &quot;* \-??_-;_-@_-"/>
    <numFmt numFmtId="174" formatCode="* #,##0.00\ ;\-* #,##0.00\ ;* \-#\ ;@\ "/>
    <numFmt numFmtId="175" formatCode="&quot;R$ &quot;#,##0.00;[Red]&quot;R$ &quot;#,##0.00"/>
    <numFmt numFmtId="176" formatCode="_-* #,##0.00_-;\-* #,##0.00_-;_-* \-??_-;_-@_-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"/>
    <numFmt numFmtId="182" formatCode="0.0"/>
    <numFmt numFmtId="183" formatCode="&quot;Ativado&quot;;&quot;Ativado&quot;;&quot;Desativado&quot;"/>
  </numFmts>
  <fonts count="57"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9"/>
      <name val="Arial"/>
      <family val="2"/>
    </font>
    <font>
      <b/>
      <sz val="10"/>
      <color indexed="8"/>
      <name val="Arial1"/>
      <family val="0"/>
    </font>
    <font>
      <b/>
      <sz val="15"/>
      <color indexed="9"/>
      <name val="Arial1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3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9" fillId="21" borderId="5" applyNumberFormat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4" fontId="1" fillId="0" borderId="0" applyFill="0" applyBorder="0" applyProtection="0">
      <alignment vertical="top"/>
    </xf>
  </cellStyleXfs>
  <cellXfs count="99">
    <xf numFmtId="0" fontId="0" fillId="0" borderId="0" xfId="0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NumberFormat="1" applyFill="1" applyAlignment="1">
      <alignment vertical="center"/>
    </xf>
    <xf numFmtId="0" fontId="11" fillId="0" borderId="11" xfId="0" applyNumberFormat="1" applyFont="1" applyFill="1" applyBorder="1" applyAlignment="1">
      <alignment horizontal="right" vertical="top"/>
    </xf>
    <xf numFmtId="172" fontId="1" fillId="34" borderId="12" xfId="60" applyNumberFormat="1" applyFont="1" applyFill="1" applyBorder="1" applyAlignment="1" applyProtection="1">
      <alignment horizontal="right" vertical="top"/>
      <protection/>
    </xf>
    <xf numFmtId="172" fontId="1" fillId="34" borderId="11" xfId="60" applyNumberFormat="1" applyFont="1" applyFill="1" applyBorder="1" applyAlignment="1" applyProtection="1">
      <alignment horizontal="right" vertical="top"/>
      <protection/>
    </xf>
    <xf numFmtId="172" fontId="12" fillId="34" borderId="11" xfId="6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175" fontId="0" fillId="0" borderId="0" xfId="0" applyNumberForma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right" vertical="top"/>
    </xf>
    <xf numFmtId="0" fontId="0" fillId="34" borderId="10" xfId="0" applyNumberFormat="1" applyFill="1" applyBorder="1" applyAlignment="1">
      <alignment vertical="top"/>
    </xf>
    <xf numFmtId="0" fontId="0" fillId="34" borderId="10" xfId="0" applyNumberFormat="1" applyFill="1" applyBorder="1" applyAlignment="1">
      <alignment horizontal="center" vertical="top"/>
    </xf>
    <xf numFmtId="172" fontId="12" fillId="34" borderId="10" xfId="6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Alignment="1">
      <alignment horizontal="center" vertical="top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/>
    </xf>
    <xf numFmtId="0" fontId="11" fillId="35" borderId="10" xfId="0" applyNumberFormat="1" applyFont="1" applyFill="1" applyBorder="1" applyAlignment="1">
      <alignment horizontal="right" vertical="center"/>
    </xf>
    <xf numFmtId="0" fontId="0" fillId="34" borderId="10" xfId="0" applyNumberFormat="1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0" fontId="14" fillId="35" borderId="0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right" vertical="center"/>
    </xf>
    <xf numFmtId="0" fontId="0" fillId="34" borderId="11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right" vertical="top"/>
    </xf>
    <xf numFmtId="0" fontId="14" fillId="35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/>
    </xf>
    <xf numFmtId="4" fontId="16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174" fontId="1" fillId="0" borderId="0" xfId="60" applyFill="1" applyBorder="1" applyAlignment="1" applyProtection="1">
      <alignment vertical="center"/>
      <protection/>
    </xf>
    <xf numFmtId="0" fontId="20" fillId="35" borderId="0" xfId="0" applyNumberFormat="1" applyFont="1" applyFill="1" applyBorder="1" applyAlignment="1">
      <alignment horizontal="left" vertical="center"/>
    </xf>
    <xf numFmtId="0" fontId="20" fillId="36" borderId="0" xfId="0" applyNumberFormat="1" applyFont="1" applyFill="1" applyBorder="1" applyAlignment="1">
      <alignment horizontal="left" vertical="center"/>
    </xf>
    <xf numFmtId="0" fontId="0" fillId="36" borderId="0" xfId="0" applyNumberFormat="1" applyFill="1" applyAlignment="1">
      <alignment vertical="center"/>
    </xf>
    <xf numFmtId="0" fontId="0" fillId="36" borderId="0" xfId="0" applyNumberFormat="1" applyFill="1" applyAlignment="1">
      <alignment horizontal="center" vertical="center"/>
    </xf>
    <xf numFmtId="174" fontId="1" fillId="36" borderId="0" xfId="60" applyFill="1" applyBorder="1" applyAlignment="1" applyProtection="1">
      <alignment vertical="center"/>
      <protection/>
    </xf>
    <xf numFmtId="0" fontId="15" fillId="0" borderId="0" xfId="0" applyFont="1" applyAlignment="1">
      <alignment vertical="top"/>
    </xf>
    <xf numFmtId="172" fontId="0" fillId="0" borderId="0" xfId="0" applyNumberFormat="1" applyAlignment="1">
      <alignment vertical="center"/>
    </xf>
    <xf numFmtId="172" fontId="0" fillId="0" borderId="0" xfId="0" applyNumberForma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vertical="top"/>
    </xf>
    <xf numFmtId="1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173" fontId="17" fillId="0" borderId="10" xfId="45" applyFont="1" applyFill="1" applyBorder="1">
      <alignment vertical="top"/>
    </xf>
    <xf numFmtId="0" fontId="21" fillId="0" borderId="1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vertical="top" wrapText="1"/>
    </xf>
    <xf numFmtId="173" fontId="21" fillId="0" borderId="10" xfId="45" applyFont="1" applyBorder="1" applyAlignment="1">
      <alignment vertical="top" wrapText="1"/>
    </xf>
    <xf numFmtId="0" fontId="21" fillId="35" borderId="0" xfId="0" applyNumberFormat="1" applyFont="1" applyFill="1" applyAlignment="1">
      <alignment horizontal="center" vertical="top" wrapText="1"/>
    </xf>
    <xf numFmtId="0" fontId="21" fillId="0" borderId="0" xfId="0" applyNumberFormat="1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right" vertical="top" wrapText="1"/>
    </xf>
    <xf numFmtId="173" fontId="21" fillId="0" borderId="11" xfId="45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173" fontId="21" fillId="0" borderId="10" xfId="45" applyFont="1" applyFill="1" applyBorder="1">
      <alignment vertical="top"/>
    </xf>
    <xf numFmtId="0" fontId="0" fillId="0" borderId="0" xfId="0" applyNumberFormat="1" applyFont="1" applyAlignment="1">
      <alignment vertical="center"/>
    </xf>
    <xf numFmtId="0" fontId="0" fillId="37" borderId="0" xfId="0" applyFont="1" applyFill="1" applyAlignment="1">
      <alignment vertical="top"/>
    </xf>
    <xf numFmtId="173" fontId="21" fillId="0" borderId="11" xfId="45" applyFont="1" applyFill="1" applyBorder="1">
      <alignment vertical="top"/>
    </xf>
    <xf numFmtId="173" fontId="21" fillId="0" borderId="10" xfId="45" applyFont="1" applyFill="1" applyBorder="1" applyAlignment="1">
      <alignment vertical="top" wrapText="1"/>
    </xf>
    <xf numFmtId="0" fontId="2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1" fontId="21" fillId="0" borderId="11" xfId="0" applyNumberFormat="1" applyFont="1" applyFill="1" applyBorder="1" applyAlignment="1">
      <alignment vertical="top" wrapText="1"/>
    </xf>
    <xf numFmtId="4" fontId="8" fillId="0" borderId="0" xfId="0" applyNumberFormat="1" applyFont="1" applyAlignment="1">
      <alignment vertical="top"/>
    </xf>
    <xf numFmtId="44" fontId="23" fillId="0" borderId="0" xfId="45" applyNumberFormat="1" applyFont="1">
      <alignment vertical="top"/>
    </xf>
    <xf numFmtId="44" fontId="9" fillId="0" borderId="0" xfId="0" applyNumberFormat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4" fillId="35" borderId="16" xfId="0" applyNumberFormat="1" applyFont="1" applyFill="1" applyBorder="1" applyAlignment="1">
      <alignment vertical="center"/>
    </xf>
    <xf numFmtId="0" fontId="13" fillId="35" borderId="16" xfId="0" applyNumberFormat="1" applyFont="1" applyFill="1" applyBorder="1" applyAlignment="1">
      <alignment horizontal="left" vertical="top"/>
    </xf>
    <xf numFmtId="0" fontId="13" fillId="35" borderId="17" xfId="0" applyNumberFormat="1" applyFont="1" applyFill="1" applyBorder="1" applyAlignment="1">
      <alignment horizontal="left" vertical="top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4" fillId="35" borderId="0" xfId="0" applyNumberFormat="1" applyFont="1" applyFill="1" applyBorder="1" applyAlignment="1">
      <alignment vertical="center"/>
    </xf>
    <xf numFmtId="0" fontId="13" fillId="35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657225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7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4"/>
  <sheetViews>
    <sheetView tabSelected="1" view="pageBreakPreview" zoomScale="40" zoomScaleNormal="70" zoomScaleSheetLayoutView="40" zoomScalePageLayoutView="0" workbookViewId="0" topLeftCell="A499">
      <selection activeCell="O524" sqref="O524"/>
    </sheetView>
  </sheetViews>
  <sheetFormatPr defaultColWidth="10.625" defaultRowHeight="14.25" customHeight="1"/>
  <cols>
    <col min="1" max="1" width="60.625" style="1" customWidth="1"/>
    <col min="2" max="2" width="20.625" style="1" customWidth="1"/>
    <col min="3" max="3" width="55.875" style="1" customWidth="1"/>
    <col min="4" max="4" width="19.50390625" style="2" customWidth="1"/>
    <col min="5" max="5" width="23.75390625" style="1" customWidth="1"/>
    <col min="6" max="6" width="16.50390625" style="1" customWidth="1"/>
    <col min="7" max="7" width="23.625" style="1" customWidth="1"/>
    <col min="8" max="8" width="22.375" style="1" customWidth="1"/>
    <col min="9" max="9" width="26.25390625" style="1" customWidth="1"/>
    <col min="10" max="16384" width="10.625" style="1" customWidth="1"/>
  </cols>
  <sheetData>
    <row r="1" ht="107.25" customHeight="1"/>
    <row r="2" spans="1:9" ht="29.25" customHeight="1" thickBot="1">
      <c r="A2" s="90" t="s">
        <v>794</v>
      </c>
      <c r="B2" s="90"/>
      <c r="C2" s="90"/>
      <c r="D2" s="90"/>
      <c r="E2" s="90"/>
      <c r="F2" s="90"/>
      <c r="G2" s="90"/>
      <c r="H2" s="90"/>
      <c r="I2" s="90"/>
    </row>
    <row r="3" spans="1:9" ht="28.5" customHeight="1" thickTop="1">
      <c r="A3" s="91" t="s">
        <v>0</v>
      </c>
      <c r="B3" s="91"/>
      <c r="C3" s="91"/>
      <c r="D3" s="91"/>
      <c r="E3" s="91"/>
      <c r="F3" s="91"/>
      <c r="G3" s="91"/>
      <c r="H3" s="91"/>
      <c r="I3" s="91"/>
    </row>
    <row r="5" spans="1:9" ht="15.75" customHeight="1">
      <c r="A5" s="92" t="s">
        <v>1</v>
      </c>
      <c r="B5" s="92"/>
      <c r="C5" s="92"/>
      <c r="D5" s="92"/>
      <c r="E5" s="92"/>
      <c r="F5" s="92"/>
      <c r="G5" s="92"/>
      <c r="H5" s="92"/>
      <c r="I5" s="92"/>
    </row>
    <row r="6" spans="1:9" s="5" customFormat="1" ht="27" customHeight="1">
      <c r="A6" s="3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s="67" customFormat="1" ht="29.25" customHeight="1">
      <c r="A7" s="64" t="s">
        <v>21</v>
      </c>
      <c r="B7" s="71">
        <v>4322541000197</v>
      </c>
      <c r="C7" s="64" t="s">
        <v>370</v>
      </c>
      <c r="D7" s="64" t="s">
        <v>12</v>
      </c>
      <c r="E7" s="64" t="s">
        <v>20</v>
      </c>
      <c r="F7" s="64" t="s">
        <v>159</v>
      </c>
      <c r="G7" s="66">
        <v>99.9</v>
      </c>
      <c r="H7" s="66">
        <v>0</v>
      </c>
      <c r="I7" s="66">
        <v>99.9</v>
      </c>
    </row>
    <row r="8" spans="1:9" s="67" customFormat="1" ht="29.25" customHeight="1">
      <c r="A8" s="64" t="s">
        <v>21</v>
      </c>
      <c r="B8" s="71">
        <v>4322541000197</v>
      </c>
      <c r="C8" s="64" t="s">
        <v>370</v>
      </c>
      <c r="D8" s="64" t="s">
        <v>12</v>
      </c>
      <c r="E8" s="64" t="s">
        <v>20</v>
      </c>
      <c r="F8" s="64" t="s">
        <v>160</v>
      </c>
      <c r="G8" s="66">
        <v>126.54</v>
      </c>
      <c r="H8" s="66">
        <v>0</v>
      </c>
      <c r="I8" s="66">
        <v>126.54</v>
      </c>
    </row>
    <row r="9" spans="1:9" s="67" customFormat="1" ht="98.25" customHeight="1">
      <c r="A9" s="64" t="s">
        <v>11</v>
      </c>
      <c r="B9" s="71">
        <v>33683111000107</v>
      </c>
      <c r="C9" s="64" t="s">
        <v>371</v>
      </c>
      <c r="D9" s="64" t="s">
        <v>12</v>
      </c>
      <c r="E9" s="64" t="s">
        <v>25</v>
      </c>
      <c r="F9" s="64" t="s">
        <v>161</v>
      </c>
      <c r="G9" s="66">
        <v>1146.76</v>
      </c>
      <c r="H9" s="66">
        <v>0</v>
      </c>
      <c r="I9" s="66">
        <v>573.38</v>
      </c>
    </row>
    <row r="10" spans="1:9" s="67" customFormat="1" ht="69" customHeight="1">
      <c r="A10" s="64" t="s">
        <v>136</v>
      </c>
      <c r="B10" s="71">
        <v>4409637000197</v>
      </c>
      <c r="C10" s="64" t="s">
        <v>372</v>
      </c>
      <c r="D10" s="64" t="s">
        <v>13</v>
      </c>
      <c r="E10" s="64" t="s">
        <v>32</v>
      </c>
      <c r="F10" s="64" t="s">
        <v>162</v>
      </c>
      <c r="G10" s="66">
        <v>369864</v>
      </c>
      <c r="H10" s="66">
        <v>0</v>
      </c>
      <c r="I10" s="66">
        <v>232715.24</v>
      </c>
    </row>
    <row r="11" spans="1:9" s="67" customFormat="1" ht="96.75" customHeight="1">
      <c r="A11" s="64" t="s">
        <v>40</v>
      </c>
      <c r="B11" s="71">
        <v>3264927000127</v>
      </c>
      <c r="C11" s="64" t="s">
        <v>373</v>
      </c>
      <c r="D11" s="64" t="s">
        <v>12</v>
      </c>
      <c r="E11" s="64" t="s">
        <v>374</v>
      </c>
      <c r="F11" s="64" t="s">
        <v>163</v>
      </c>
      <c r="G11" s="66">
        <v>19850</v>
      </c>
      <c r="H11" s="86">
        <v>1137.38</v>
      </c>
      <c r="I11" s="66">
        <f>9691.39+H11</f>
        <v>10828.77</v>
      </c>
    </row>
    <row r="12" spans="1:9" s="67" customFormat="1" ht="145.5" customHeight="1">
      <c r="A12" s="64" t="s">
        <v>27</v>
      </c>
      <c r="B12" s="71">
        <v>7884579000141</v>
      </c>
      <c r="C12" s="64" t="s">
        <v>375</v>
      </c>
      <c r="D12" s="64" t="s">
        <v>13</v>
      </c>
      <c r="E12" s="64" t="s">
        <v>37</v>
      </c>
      <c r="F12" s="64" t="s">
        <v>164</v>
      </c>
      <c r="G12" s="66">
        <v>9150</v>
      </c>
      <c r="H12" s="66">
        <v>0</v>
      </c>
      <c r="I12" s="66">
        <v>0</v>
      </c>
    </row>
    <row r="13" spans="1:9" s="67" customFormat="1" ht="81" customHeight="1">
      <c r="A13" s="64" t="s">
        <v>137</v>
      </c>
      <c r="B13" s="71">
        <v>4561791000180</v>
      </c>
      <c r="C13" s="64" t="s">
        <v>376</v>
      </c>
      <c r="D13" s="64" t="s">
        <v>13</v>
      </c>
      <c r="E13" s="64" t="s">
        <v>37</v>
      </c>
      <c r="F13" s="64" t="s">
        <v>165</v>
      </c>
      <c r="G13" s="66">
        <v>21600</v>
      </c>
      <c r="H13" s="66">
        <v>0</v>
      </c>
      <c r="I13" s="66">
        <v>0</v>
      </c>
    </row>
    <row r="14" spans="1:9" s="67" customFormat="1" ht="29.25" customHeight="1">
      <c r="A14" s="64" t="s">
        <v>16</v>
      </c>
      <c r="B14" s="71">
        <v>9172237000124</v>
      </c>
      <c r="C14" s="64" t="s">
        <v>377</v>
      </c>
      <c r="D14" s="64" t="s">
        <v>13</v>
      </c>
      <c r="E14" s="64" t="s">
        <v>37</v>
      </c>
      <c r="F14" s="64" t="s">
        <v>166</v>
      </c>
      <c r="G14" s="66">
        <v>369999.75</v>
      </c>
      <c r="H14" s="86">
        <v>123333.25</v>
      </c>
      <c r="I14" s="66">
        <f>129062.51+H14</f>
        <v>252395.76</v>
      </c>
    </row>
    <row r="15" spans="1:9" s="67" customFormat="1" ht="29.25" customHeight="1">
      <c r="A15" s="64" t="s">
        <v>58</v>
      </c>
      <c r="B15" s="71">
        <v>3146650215</v>
      </c>
      <c r="C15" s="64" t="s">
        <v>378</v>
      </c>
      <c r="D15" s="64" t="s">
        <v>12</v>
      </c>
      <c r="E15" s="64" t="s">
        <v>25</v>
      </c>
      <c r="F15" s="64" t="s">
        <v>167</v>
      </c>
      <c r="G15" s="66">
        <v>112200</v>
      </c>
      <c r="H15" s="66">
        <v>0</v>
      </c>
      <c r="I15" s="66">
        <v>9350</v>
      </c>
    </row>
    <row r="16" spans="1:9" s="67" customFormat="1" ht="29.25" customHeight="1">
      <c r="A16" s="64" t="s">
        <v>138</v>
      </c>
      <c r="B16" s="71">
        <v>40432544000147</v>
      </c>
      <c r="C16" s="64" t="s">
        <v>82</v>
      </c>
      <c r="D16" s="64" t="s">
        <v>13</v>
      </c>
      <c r="E16" s="64" t="s">
        <v>37</v>
      </c>
      <c r="F16" s="64" t="s">
        <v>168</v>
      </c>
      <c r="G16" s="66">
        <v>93134.64</v>
      </c>
      <c r="H16" s="66">
        <v>0</v>
      </c>
      <c r="I16" s="66">
        <v>8909.02</v>
      </c>
    </row>
    <row r="17" spans="1:9" s="67" customFormat="1" ht="29.25" customHeight="1">
      <c r="A17" s="64" t="s">
        <v>15</v>
      </c>
      <c r="B17" s="71">
        <v>7244008000223</v>
      </c>
      <c r="C17" s="64" t="s">
        <v>379</v>
      </c>
      <c r="D17" s="64" t="s">
        <v>12</v>
      </c>
      <c r="E17" s="64" t="s">
        <v>25</v>
      </c>
      <c r="F17" s="64" t="s">
        <v>169</v>
      </c>
      <c r="G17" s="66">
        <v>28333.32</v>
      </c>
      <c r="H17" s="86">
        <v>14166.66</v>
      </c>
      <c r="I17" s="66">
        <f>14166.66+H17</f>
        <v>28333.32</v>
      </c>
    </row>
    <row r="18" spans="1:9" s="67" customFormat="1" ht="29.25" customHeight="1">
      <c r="A18" s="64" t="s">
        <v>30</v>
      </c>
      <c r="B18" s="71">
        <v>14402379000170</v>
      </c>
      <c r="C18" s="64" t="s">
        <v>380</v>
      </c>
      <c r="D18" s="64" t="s">
        <v>12</v>
      </c>
      <c r="E18" s="64" t="s">
        <v>25</v>
      </c>
      <c r="F18" s="64" t="s">
        <v>170</v>
      </c>
      <c r="G18" s="66">
        <v>180000</v>
      </c>
      <c r="H18" s="66">
        <v>0</v>
      </c>
      <c r="I18" s="66">
        <v>30000</v>
      </c>
    </row>
    <row r="19" spans="1:9" s="67" customFormat="1" ht="29.25" customHeight="1">
      <c r="A19" s="64" t="s">
        <v>33</v>
      </c>
      <c r="B19" s="71">
        <v>2341467000120</v>
      </c>
      <c r="C19" s="64" t="s">
        <v>34</v>
      </c>
      <c r="D19" s="64" t="s">
        <v>12</v>
      </c>
      <c r="E19" s="64" t="s">
        <v>374</v>
      </c>
      <c r="F19" s="64" t="s">
        <v>171</v>
      </c>
      <c r="G19" s="66">
        <v>32506.36</v>
      </c>
      <c r="H19" s="66">
        <v>0</v>
      </c>
      <c r="I19" s="66">
        <v>21521.39</v>
      </c>
    </row>
    <row r="20" spans="1:9" s="67" customFormat="1" ht="29.25" customHeight="1">
      <c r="A20" s="64" t="s">
        <v>138</v>
      </c>
      <c r="B20" s="71">
        <v>40432544000147</v>
      </c>
      <c r="C20" s="64" t="s">
        <v>381</v>
      </c>
      <c r="D20" s="64" t="s">
        <v>13</v>
      </c>
      <c r="E20" s="64" t="s">
        <v>25</v>
      </c>
      <c r="F20" s="64" t="s">
        <v>172</v>
      </c>
      <c r="G20" s="66">
        <v>1799</v>
      </c>
      <c r="H20" s="66">
        <v>0</v>
      </c>
      <c r="I20" s="66">
        <v>0.02</v>
      </c>
    </row>
    <row r="21" spans="1:9" s="67" customFormat="1" ht="29.25" customHeight="1">
      <c r="A21" s="64" t="s">
        <v>67</v>
      </c>
      <c r="B21" s="71">
        <v>34028316000375</v>
      </c>
      <c r="C21" s="64" t="s">
        <v>382</v>
      </c>
      <c r="D21" s="64" t="s">
        <v>12</v>
      </c>
      <c r="E21" s="64" t="s">
        <v>374</v>
      </c>
      <c r="F21" s="64" t="s">
        <v>173</v>
      </c>
      <c r="G21" s="66">
        <v>27335</v>
      </c>
      <c r="H21" s="86">
        <v>334.35</v>
      </c>
      <c r="I21" s="66">
        <f>581.1+H21</f>
        <v>915.45</v>
      </c>
    </row>
    <row r="22" spans="1:9" s="67" customFormat="1" ht="29.25" customHeight="1">
      <c r="A22" s="64" t="s">
        <v>38</v>
      </c>
      <c r="B22" s="71">
        <v>14539454000140</v>
      </c>
      <c r="C22" s="64" t="s">
        <v>383</v>
      </c>
      <c r="D22" s="64" t="s">
        <v>13</v>
      </c>
      <c r="E22" s="64" t="s">
        <v>37</v>
      </c>
      <c r="F22" s="64" t="s">
        <v>174</v>
      </c>
      <c r="G22" s="66">
        <v>11750</v>
      </c>
      <c r="H22" s="66">
        <v>0</v>
      </c>
      <c r="I22" s="66">
        <v>2465</v>
      </c>
    </row>
    <row r="23" spans="1:9" s="67" customFormat="1" ht="29.25" customHeight="1">
      <c r="A23" s="64" t="s">
        <v>40</v>
      </c>
      <c r="B23" s="71">
        <v>3264927000127</v>
      </c>
      <c r="C23" s="64" t="s">
        <v>384</v>
      </c>
      <c r="D23" s="64" t="s">
        <v>12</v>
      </c>
      <c r="E23" s="64" t="s">
        <v>374</v>
      </c>
      <c r="F23" s="64" t="s">
        <v>175</v>
      </c>
      <c r="G23" s="66">
        <v>2760.31</v>
      </c>
      <c r="H23" s="86">
        <v>227.93</v>
      </c>
      <c r="I23" s="66">
        <f>100.29+H23</f>
        <v>328.22</v>
      </c>
    </row>
    <row r="24" spans="1:9" s="67" customFormat="1" ht="29.25" customHeight="1">
      <c r="A24" s="64" t="s">
        <v>17</v>
      </c>
      <c r="B24" s="71">
        <v>4407920000180</v>
      </c>
      <c r="C24" s="64" t="s">
        <v>385</v>
      </c>
      <c r="D24" s="64" t="s">
        <v>12</v>
      </c>
      <c r="E24" s="64" t="s">
        <v>25</v>
      </c>
      <c r="F24" s="64" t="s">
        <v>176</v>
      </c>
      <c r="G24" s="66">
        <v>14002.68</v>
      </c>
      <c r="H24" s="66">
        <v>0</v>
      </c>
      <c r="I24" s="66">
        <v>892.39</v>
      </c>
    </row>
    <row r="25" spans="1:9" s="67" customFormat="1" ht="29.25" customHeight="1">
      <c r="A25" s="64" t="s">
        <v>58</v>
      </c>
      <c r="B25" s="71">
        <v>3146650215</v>
      </c>
      <c r="C25" s="64" t="s">
        <v>386</v>
      </c>
      <c r="D25" s="64" t="s">
        <v>12</v>
      </c>
      <c r="E25" s="64" t="s">
        <v>25</v>
      </c>
      <c r="F25" s="64" t="s">
        <v>177</v>
      </c>
      <c r="G25" s="66">
        <v>27923.82</v>
      </c>
      <c r="H25" s="66">
        <v>0</v>
      </c>
      <c r="I25" s="66">
        <v>9307.94</v>
      </c>
    </row>
    <row r="26" spans="1:9" s="67" customFormat="1" ht="74.25" customHeight="1">
      <c r="A26" s="64" t="s">
        <v>15</v>
      </c>
      <c r="B26" s="71">
        <v>7244008000223</v>
      </c>
      <c r="C26" s="64" t="s">
        <v>387</v>
      </c>
      <c r="D26" s="64" t="s">
        <v>13</v>
      </c>
      <c r="E26" s="64" t="s">
        <v>37</v>
      </c>
      <c r="F26" s="64" t="s">
        <v>178</v>
      </c>
      <c r="G26" s="66">
        <v>8235</v>
      </c>
      <c r="H26" s="86">
        <v>1830</v>
      </c>
      <c r="I26" s="66">
        <f>1830+H26</f>
        <v>3660</v>
      </c>
    </row>
    <row r="27" spans="1:9" s="67" customFormat="1" ht="51.75" customHeight="1">
      <c r="A27" s="64" t="s">
        <v>18</v>
      </c>
      <c r="B27" s="71">
        <v>5047556000157</v>
      </c>
      <c r="C27" s="64" t="s">
        <v>388</v>
      </c>
      <c r="D27" s="64" t="s">
        <v>13</v>
      </c>
      <c r="E27" s="64" t="s">
        <v>37</v>
      </c>
      <c r="F27" s="64" t="s">
        <v>179</v>
      </c>
      <c r="G27" s="66">
        <v>73260</v>
      </c>
      <c r="H27" s="66">
        <v>0</v>
      </c>
      <c r="I27" s="66">
        <v>18700</v>
      </c>
    </row>
    <row r="28" spans="1:9" s="68" customFormat="1" ht="29.25" customHeight="1">
      <c r="A28" s="64" t="s">
        <v>33</v>
      </c>
      <c r="B28" s="71">
        <v>2341467000120</v>
      </c>
      <c r="C28" s="64" t="s">
        <v>389</v>
      </c>
      <c r="D28" s="64" t="s">
        <v>12</v>
      </c>
      <c r="E28" s="64" t="s">
        <v>374</v>
      </c>
      <c r="F28" s="64" t="s">
        <v>180</v>
      </c>
      <c r="G28" s="66">
        <v>303333.34</v>
      </c>
      <c r="H28" s="66">
        <v>0</v>
      </c>
      <c r="I28" s="66">
        <v>79369.85</v>
      </c>
    </row>
    <row r="29" spans="1:9" s="67" customFormat="1" ht="29.25" customHeight="1">
      <c r="A29" s="64" t="s">
        <v>33</v>
      </c>
      <c r="B29" s="71">
        <v>2341467000120</v>
      </c>
      <c r="C29" s="64" t="s">
        <v>390</v>
      </c>
      <c r="D29" s="64" t="s">
        <v>12</v>
      </c>
      <c r="E29" s="64" t="s">
        <v>374</v>
      </c>
      <c r="F29" s="64" t="s">
        <v>181</v>
      </c>
      <c r="G29" s="66">
        <v>111530.12</v>
      </c>
      <c r="H29" s="86">
        <v>20375.46</v>
      </c>
      <c r="I29" s="66">
        <f>42631+H29</f>
        <v>63006.46</v>
      </c>
    </row>
    <row r="30" spans="1:9" s="67" customFormat="1" ht="29.25" customHeight="1">
      <c r="A30" s="64" t="s">
        <v>26</v>
      </c>
      <c r="B30" s="71">
        <v>33000118000179</v>
      </c>
      <c r="C30" s="64" t="s">
        <v>391</v>
      </c>
      <c r="D30" s="64" t="s">
        <v>12</v>
      </c>
      <c r="E30" s="64" t="s">
        <v>374</v>
      </c>
      <c r="F30" s="64" t="s">
        <v>182</v>
      </c>
      <c r="G30" s="66">
        <v>119676.8</v>
      </c>
      <c r="H30" s="66">
        <v>0</v>
      </c>
      <c r="I30" s="66">
        <v>9331.300000000001</v>
      </c>
    </row>
    <row r="31" spans="1:9" s="67" customFormat="1" ht="29.25" customHeight="1">
      <c r="A31" s="64" t="s">
        <v>17</v>
      </c>
      <c r="B31" s="71">
        <v>4407920000180</v>
      </c>
      <c r="C31" s="64" t="s">
        <v>392</v>
      </c>
      <c r="D31" s="64" t="s">
        <v>12</v>
      </c>
      <c r="E31" s="64" t="s">
        <v>25</v>
      </c>
      <c r="F31" s="64" t="s">
        <v>183</v>
      </c>
      <c r="G31" s="66">
        <v>2358.08</v>
      </c>
      <c r="H31" s="86">
        <v>629.0500000000001</v>
      </c>
      <c r="I31" s="66">
        <f>H31</f>
        <v>629.0500000000001</v>
      </c>
    </row>
    <row r="32" spans="1:9" s="67" customFormat="1" ht="29.25" customHeight="1">
      <c r="A32" s="64" t="s">
        <v>139</v>
      </c>
      <c r="B32" s="71">
        <v>5828884000190</v>
      </c>
      <c r="C32" s="64" t="s">
        <v>393</v>
      </c>
      <c r="D32" s="64" t="s">
        <v>12</v>
      </c>
      <c r="E32" s="64" t="s">
        <v>25</v>
      </c>
      <c r="F32" s="64" t="s">
        <v>184</v>
      </c>
      <c r="G32" s="66">
        <v>540000</v>
      </c>
      <c r="H32" s="66">
        <v>0</v>
      </c>
      <c r="I32" s="66">
        <v>45000</v>
      </c>
    </row>
    <row r="33" spans="1:9" s="67" customFormat="1" ht="29.25" customHeight="1">
      <c r="A33" s="64" t="s">
        <v>140</v>
      </c>
      <c r="B33" s="71">
        <v>12450296000121</v>
      </c>
      <c r="C33" s="64" t="s">
        <v>394</v>
      </c>
      <c r="D33" s="64" t="s">
        <v>13</v>
      </c>
      <c r="E33" s="64" t="s">
        <v>37</v>
      </c>
      <c r="F33" s="64" t="s">
        <v>185</v>
      </c>
      <c r="G33" s="66">
        <v>18666.670000000002</v>
      </c>
      <c r="H33" s="66">
        <v>0</v>
      </c>
      <c r="I33" s="66">
        <v>0</v>
      </c>
    </row>
    <row r="34" spans="1:9" s="67" customFormat="1" ht="29.25" customHeight="1">
      <c r="A34" s="64" t="s">
        <v>140</v>
      </c>
      <c r="B34" s="71">
        <v>12450296000121</v>
      </c>
      <c r="C34" s="64" t="s">
        <v>395</v>
      </c>
      <c r="D34" s="64" t="s">
        <v>13</v>
      </c>
      <c r="E34" s="64" t="s">
        <v>37</v>
      </c>
      <c r="F34" s="64" t="s">
        <v>186</v>
      </c>
      <c r="G34" s="66">
        <v>38666.64</v>
      </c>
      <c r="H34" s="86">
        <v>4499.99</v>
      </c>
      <c r="I34" s="66">
        <f>4833.33+H34</f>
        <v>9333.32</v>
      </c>
    </row>
    <row r="35" spans="1:9" s="67" customFormat="1" ht="29.25" customHeight="1">
      <c r="A35" s="64" t="s">
        <v>49</v>
      </c>
      <c r="B35" s="71">
        <v>8991965000103</v>
      </c>
      <c r="C35" s="64" t="s">
        <v>396</v>
      </c>
      <c r="D35" s="64" t="s">
        <v>13</v>
      </c>
      <c r="E35" s="64" t="s">
        <v>37</v>
      </c>
      <c r="F35" s="64" t="s">
        <v>187</v>
      </c>
      <c r="G35" s="66">
        <v>9570</v>
      </c>
      <c r="H35" s="66">
        <v>0</v>
      </c>
      <c r="I35" s="66">
        <v>0</v>
      </c>
    </row>
    <row r="36" spans="1:9" s="67" customFormat="1" ht="29.25" customHeight="1">
      <c r="A36" s="64" t="s">
        <v>49</v>
      </c>
      <c r="B36" s="71">
        <v>8991965000103</v>
      </c>
      <c r="C36" s="64" t="s">
        <v>397</v>
      </c>
      <c r="D36" s="64" t="s">
        <v>13</v>
      </c>
      <c r="E36" s="64" t="s">
        <v>37</v>
      </c>
      <c r="F36" s="64" t="s">
        <v>188</v>
      </c>
      <c r="G36" s="66">
        <v>11395.6</v>
      </c>
      <c r="H36" s="66">
        <v>0</v>
      </c>
      <c r="I36" s="66">
        <v>0</v>
      </c>
    </row>
    <row r="37" spans="1:9" s="67" customFormat="1" ht="29.25" customHeight="1">
      <c r="A37" s="64" t="s">
        <v>50</v>
      </c>
      <c r="B37" s="71">
        <v>13353495000184</v>
      </c>
      <c r="C37" s="64" t="s">
        <v>398</v>
      </c>
      <c r="D37" s="64" t="s">
        <v>13</v>
      </c>
      <c r="E37" s="64" t="s">
        <v>37</v>
      </c>
      <c r="F37" s="64" t="s">
        <v>189</v>
      </c>
      <c r="G37" s="66">
        <v>11974.12</v>
      </c>
      <c r="H37" s="66">
        <v>0</v>
      </c>
      <c r="I37" s="66">
        <v>0</v>
      </c>
    </row>
    <row r="38" spans="1:9" s="67" customFormat="1" ht="29.25" customHeight="1">
      <c r="A38" s="64" t="s">
        <v>50</v>
      </c>
      <c r="B38" s="71">
        <v>13353495000184</v>
      </c>
      <c r="C38" s="64" t="s">
        <v>399</v>
      </c>
      <c r="D38" s="64" t="s">
        <v>13</v>
      </c>
      <c r="E38" s="64" t="s">
        <v>37</v>
      </c>
      <c r="F38" s="64" t="s">
        <v>190</v>
      </c>
      <c r="G38" s="66">
        <v>399136.98</v>
      </c>
      <c r="H38" s="66">
        <v>0</v>
      </c>
      <c r="I38" s="66">
        <v>0</v>
      </c>
    </row>
    <row r="39" spans="1:9" s="67" customFormat="1" ht="29.25" customHeight="1">
      <c r="A39" s="64" t="s">
        <v>17</v>
      </c>
      <c r="B39" s="71">
        <v>4407920000180</v>
      </c>
      <c r="C39" s="64" t="s">
        <v>400</v>
      </c>
      <c r="D39" s="64" t="s">
        <v>12</v>
      </c>
      <c r="E39" s="64" t="s">
        <v>25</v>
      </c>
      <c r="F39" s="64" t="s">
        <v>191</v>
      </c>
      <c r="G39" s="66">
        <v>81332.7</v>
      </c>
      <c r="H39" s="66">
        <v>0</v>
      </c>
      <c r="I39" s="66">
        <v>0</v>
      </c>
    </row>
    <row r="40" spans="1:9" s="67" customFormat="1" ht="29.25" customHeight="1">
      <c r="A40" s="64" t="s">
        <v>15</v>
      </c>
      <c r="B40" s="71">
        <v>7244008000223</v>
      </c>
      <c r="C40" s="64" t="s">
        <v>401</v>
      </c>
      <c r="D40" s="64" t="s">
        <v>12</v>
      </c>
      <c r="E40" s="64" t="s">
        <v>25</v>
      </c>
      <c r="F40" s="64" t="s">
        <v>192</v>
      </c>
      <c r="G40" s="66">
        <v>7083.2</v>
      </c>
      <c r="H40" s="86">
        <v>2715.23</v>
      </c>
      <c r="I40" s="66">
        <f>3541.6+H40</f>
        <v>6256.83</v>
      </c>
    </row>
    <row r="41" spans="1:9" s="67" customFormat="1" ht="29.25" customHeight="1">
      <c r="A41" s="64" t="s">
        <v>141</v>
      </c>
      <c r="B41" s="71">
        <v>5423963000111</v>
      </c>
      <c r="C41" s="64" t="s">
        <v>402</v>
      </c>
      <c r="D41" s="64" t="s">
        <v>13</v>
      </c>
      <c r="E41" s="64" t="s">
        <v>32</v>
      </c>
      <c r="F41" s="64" t="s">
        <v>193</v>
      </c>
      <c r="G41" s="66">
        <v>119151.8</v>
      </c>
      <c r="H41" s="66">
        <v>0</v>
      </c>
      <c r="I41" s="66">
        <v>7009.73</v>
      </c>
    </row>
    <row r="42" spans="1:9" s="67" customFormat="1" ht="116.25" customHeight="1">
      <c r="A42" s="64" t="s">
        <v>67</v>
      </c>
      <c r="B42" s="71">
        <v>34028316000375</v>
      </c>
      <c r="C42" s="64" t="s">
        <v>403</v>
      </c>
      <c r="D42" s="64" t="s">
        <v>12</v>
      </c>
      <c r="E42" s="64" t="s">
        <v>25</v>
      </c>
      <c r="F42" s="64" t="s">
        <v>194</v>
      </c>
      <c r="G42" s="66">
        <v>81248.94</v>
      </c>
      <c r="H42" s="86">
        <v>1682.97</v>
      </c>
      <c r="I42" s="66">
        <f>7410.74+H42</f>
        <v>9093.71</v>
      </c>
    </row>
    <row r="43" spans="1:9" s="67" customFormat="1" ht="29.25" customHeight="1">
      <c r="A43" s="64" t="s">
        <v>69</v>
      </c>
      <c r="B43" s="71">
        <v>7870937000167</v>
      </c>
      <c r="C43" s="64" t="s">
        <v>404</v>
      </c>
      <c r="D43" s="64" t="s">
        <v>13</v>
      </c>
      <c r="E43" s="64" t="s">
        <v>37</v>
      </c>
      <c r="F43" s="64" t="s">
        <v>195</v>
      </c>
      <c r="G43" s="66">
        <v>224315.52</v>
      </c>
      <c r="H43" s="66">
        <v>0</v>
      </c>
      <c r="I43" s="66">
        <v>0</v>
      </c>
    </row>
    <row r="44" spans="1:9" s="67" customFormat="1" ht="29.25" customHeight="1">
      <c r="A44" s="64" t="s">
        <v>69</v>
      </c>
      <c r="B44" s="71">
        <v>7870937000167</v>
      </c>
      <c r="C44" s="64" t="s">
        <v>405</v>
      </c>
      <c r="D44" s="64" t="s">
        <v>13</v>
      </c>
      <c r="E44" s="64" t="s">
        <v>37</v>
      </c>
      <c r="F44" s="64" t="s">
        <v>196</v>
      </c>
      <c r="G44" s="66">
        <v>129231.59</v>
      </c>
      <c r="H44" s="66">
        <v>0</v>
      </c>
      <c r="I44" s="66">
        <v>0</v>
      </c>
    </row>
    <row r="45" spans="1:9" s="67" customFormat="1" ht="29.25" customHeight="1">
      <c r="A45" s="64" t="s">
        <v>22</v>
      </c>
      <c r="B45" s="71">
        <v>492578000102</v>
      </c>
      <c r="C45" s="64" t="s">
        <v>406</v>
      </c>
      <c r="D45" s="64" t="s">
        <v>13</v>
      </c>
      <c r="E45" s="64" t="s">
        <v>37</v>
      </c>
      <c r="F45" s="64" t="s">
        <v>197</v>
      </c>
      <c r="G45" s="66">
        <v>34075</v>
      </c>
      <c r="H45" s="86">
        <v>2937.5</v>
      </c>
      <c r="I45" s="66">
        <f>2937.5+H45</f>
        <v>5875</v>
      </c>
    </row>
    <row r="46" spans="1:9" s="67" customFormat="1" ht="29.25" customHeight="1">
      <c r="A46" s="64" t="s">
        <v>142</v>
      </c>
      <c r="B46" s="71">
        <v>10195172000111</v>
      </c>
      <c r="C46" s="64" t="s">
        <v>407</v>
      </c>
      <c r="D46" s="64" t="s">
        <v>13</v>
      </c>
      <c r="E46" s="64" t="s">
        <v>37</v>
      </c>
      <c r="F46" s="64" t="s">
        <v>198</v>
      </c>
      <c r="G46" s="66">
        <v>36298.82</v>
      </c>
      <c r="H46" s="66">
        <v>0</v>
      </c>
      <c r="I46" s="66">
        <v>36298.82</v>
      </c>
    </row>
    <row r="47" spans="1:9" s="67" customFormat="1" ht="29.25" customHeight="1">
      <c r="A47" s="64" t="s">
        <v>142</v>
      </c>
      <c r="B47" s="71">
        <v>10195172000111</v>
      </c>
      <c r="C47" s="64" t="s">
        <v>408</v>
      </c>
      <c r="D47" s="64" t="s">
        <v>13</v>
      </c>
      <c r="E47" s="64" t="s">
        <v>37</v>
      </c>
      <c r="F47" s="64" t="s">
        <v>199</v>
      </c>
      <c r="G47" s="66">
        <v>16100</v>
      </c>
      <c r="H47" s="66">
        <v>0</v>
      </c>
      <c r="I47" s="66">
        <v>0</v>
      </c>
    </row>
    <row r="48" spans="1:9" s="67" customFormat="1" ht="29.25" customHeight="1">
      <c r="A48" s="64" t="s">
        <v>143</v>
      </c>
      <c r="B48" s="71">
        <v>4628681000198</v>
      </c>
      <c r="C48" s="64" t="s">
        <v>409</v>
      </c>
      <c r="D48" s="64" t="s">
        <v>12</v>
      </c>
      <c r="E48" s="64" t="s">
        <v>20</v>
      </c>
      <c r="F48" s="64" t="s">
        <v>200</v>
      </c>
      <c r="G48" s="66">
        <v>1838.26</v>
      </c>
      <c r="H48" s="66">
        <v>0</v>
      </c>
      <c r="I48" s="66">
        <v>0</v>
      </c>
    </row>
    <row r="49" spans="1:9" s="67" customFormat="1" ht="29.25" customHeight="1">
      <c r="A49" s="64" t="s">
        <v>144</v>
      </c>
      <c r="B49" s="71">
        <v>4465209000181</v>
      </c>
      <c r="C49" s="64" t="s">
        <v>410</v>
      </c>
      <c r="D49" s="64" t="s">
        <v>12</v>
      </c>
      <c r="E49" s="64" t="s">
        <v>20</v>
      </c>
      <c r="F49" s="64" t="s">
        <v>201</v>
      </c>
      <c r="G49" s="66">
        <v>3375.28</v>
      </c>
      <c r="H49" s="66">
        <v>0</v>
      </c>
      <c r="I49" s="66">
        <v>0</v>
      </c>
    </row>
    <row r="50" spans="1:9" s="67" customFormat="1" ht="29.25" customHeight="1">
      <c r="A50" s="64" t="s">
        <v>145</v>
      </c>
      <c r="B50" s="71">
        <v>4285896000153</v>
      </c>
      <c r="C50" s="64" t="s">
        <v>411</v>
      </c>
      <c r="D50" s="64" t="s">
        <v>12</v>
      </c>
      <c r="E50" s="64" t="s">
        <v>20</v>
      </c>
      <c r="F50" s="64" t="s">
        <v>202</v>
      </c>
      <c r="G50" s="66">
        <v>6100</v>
      </c>
      <c r="H50" s="66">
        <v>0</v>
      </c>
      <c r="I50" s="66">
        <v>0</v>
      </c>
    </row>
    <row r="51" spans="1:9" s="67" customFormat="1" ht="29.25" customHeight="1">
      <c r="A51" s="64" t="s">
        <v>146</v>
      </c>
      <c r="B51" s="71">
        <v>4628376000104</v>
      </c>
      <c r="C51" s="64" t="s">
        <v>412</v>
      </c>
      <c r="D51" s="64" t="s">
        <v>12</v>
      </c>
      <c r="E51" s="64" t="s">
        <v>20</v>
      </c>
      <c r="F51" s="64" t="s">
        <v>203</v>
      </c>
      <c r="G51" s="66">
        <v>6600.85</v>
      </c>
      <c r="H51" s="66">
        <v>0</v>
      </c>
      <c r="I51" s="66">
        <v>0</v>
      </c>
    </row>
    <row r="52" spans="1:9" s="67" customFormat="1" ht="29.25" customHeight="1">
      <c r="A52" s="64" t="s">
        <v>147</v>
      </c>
      <c r="B52" s="71">
        <v>4329736000169</v>
      </c>
      <c r="C52" s="64" t="s">
        <v>413</v>
      </c>
      <c r="D52" s="64" t="s">
        <v>12</v>
      </c>
      <c r="E52" s="64" t="s">
        <v>20</v>
      </c>
      <c r="F52" s="64" t="s">
        <v>204</v>
      </c>
      <c r="G52" s="66">
        <v>51279.74</v>
      </c>
      <c r="H52" s="66">
        <v>0</v>
      </c>
      <c r="I52" s="66">
        <v>0</v>
      </c>
    </row>
    <row r="53" spans="1:9" s="68" customFormat="1" ht="29.25" customHeight="1">
      <c r="A53" s="64" t="s">
        <v>148</v>
      </c>
      <c r="B53" s="71">
        <v>29979036001031</v>
      </c>
      <c r="C53" s="64" t="s">
        <v>414</v>
      </c>
      <c r="D53" s="64" t="s">
        <v>12</v>
      </c>
      <c r="E53" s="64" t="s">
        <v>20</v>
      </c>
      <c r="F53" s="64" t="s">
        <v>219</v>
      </c>
      <c r="G53" s="66">
        <v>73288.90000000001</v>
      </c>
      <c r="H53" s="66">
        <v>0</v>
      </c>
      <c r="I53" s="66">
        <v>73288.90000000001</v>
      </c>
    </row>
    <row r="54" spans="1:9" s="67" customFormat="1" ht="29.25" customHeight="1">
      <c r="A54" s="64" t="s">
        <v>149</v>
      </c>
      <c r="B54" s="71">
        <v>4628111000106</v>
      </c>
      <c r="C54" s="64" t="s">
        <v>415</v>
      </c>
      <c r="D54" s="64" t="s">
        <v>12</v>
      </c>
      <c r="E54" s="64" t="s">
        <v>20</v>
      </c>
      <c r="F54" s="64" t="s">
        <v>220</v>
      </c>
      <c r="G54" s="66">
        <v>14624.81</v>
      </c>
      <c r="H54" s="66">
        <v>0</v>
      </c>
      <c r="I54" s="66">
        <v>0</v>
      </c>
    </row>
    <row r="55" spans="1:9" s="67" customFormat="1" ht="29.25" customHeight="1">
      <c r="A55" s="64" t="s">
        <v>150</v>
      </c>
      <c r="B55" s="71">
        <v>4241980000175</v>
      </c>
      <c r="C55" s="64" t="s">
        <v>416</v>
      </c>
      <c r="D55" s="64" t="s">
        <v>12</v>
      </c>
      <c r="E55" s="64" t="s">
        <v>20</v>
      </c>
      <c r="F55" s="64" t="s">
        <v>221</v>
      </c>
      <c r="G55" s="66">
        <v>43648.88</v>
      </c>
      <c r="H55" s="66">
        <v>0</v>
      </c>
      <c r="I55" s="66">
        <v>0</v>
      </c>
    </row>
    <row r="56" spans="1:9" s="67" customFormat="1" ht="29.25" customHeight="1">
      <c r="A56" s="64" t="s">
        <v>151</v>
      </c>
      <c r="B56" s="71">
        <v>4477568000159</v>
      </c>
      <c r="C56" s="64" t="s">
        <v>417</v>
      </c>
      <c r="D56" s="64" t="s">
        <v>12</v>
      </c>
      <c r="E56" s="64" t="s">
        <v>20</v>
      </c>
      <c r="F56" s="64" t="s">
        <v>222</v>
      </c>
      <c r="G56" s="66">
        <v>11439.07</v>
      </c>
      <c r="H56" s="66">
        <v>0</v>
      </c>
      <c r="I56" s="66">
        <v>0</v>
      </c>
    </row>
    <row r="57" spans="1:9" s="67" customFormat="1" ht="29.25" customHeight="1">
      <c r="A57" s="64" t="s">
        <v>152</v>
      </c>
      <c r="B57" s="71">
        <v>4247441000143</v>
      </c>
      <c r="C57" s="64" t="s">
        <v>418</v>
      </c>
      <c r="D57" s="64" t="s">
        <v>12</v>
      </c>
      <c r="E57" s="64" t="s">
        <v>20</v>
      </c>
      <c r="F57" s="64" t="s">
        <v>223</v>
      </c>
      <c r="G57" s="66">
        <v>33935.26</v>
      </c>
      <c r="H57" s="66">
        <v>0</v>
      </c>
      <c r="I57" s="66">
        <v>0</v>
      </c>
    </row>
    <row r="58" spans="1:9" s="67" customFormat="1" ht="29.25" customHeight="1">
      <c r="A58" s="64" t="s">
        <v>153</v>
      </c>
      <c r="B58" s="71">
        <v>4647079000106</v>
      </c>
      <c r="C58" s="64" t="s">
        <v>419</v>
      </c>
      <c r="D58" s="64" t="s">
        <v>12</v>
      </c>
      <c r="E58" s="64" t="s">
        <v>20</v>
      </c>
      <c r="F58" s="64" t="s">
        <v>224</v>
      </c>
      <c r="G58" s="66">
        <v>14864.83</v>
      </c>
      <c r="H58" s="66">
        <v>0</v>
      </c>
      <c r="I58" s="66">
        <v>0</v>
      </c>
    </row>
    <row r="59" spans="1:9" s="67" customFormat="1" ht="29.25" customHeight="1">
      <c r="A59" s="64" t="s">
        <v>154</v>
      </c>
      <c r="B59" s="71">
        <v>4282869000127</v>
      </c>
      <c r="C59" s="64" t="s">
        <v>420</v>
      </c>
      <c r="D59" s="64" t="s">
        <v>12</v>
      </c>
      <c r="E59" s="64" t="s">
        <v>20</v>
      </c>
      <c r="F59" s="64" t="s">
        <v>225</v>
      </c>
      <c r="G59" s="66">
        <v>34885.9</v>
      </c>
      <c r="H59" s="66">
        <v>0</v>
      </c>
      <c r="I59" s="66">
        <v>0</v>
      </c>
    </row>
    <row r="60" spans="1:9" s="67" customFormat="1" ht="29.25" customHeight="1">
      <c r="A60" s="64" t="s">
        <v>155</v>
      </c>
      <c r="B60" s="71">
        <v>4426383000115</v>
      </c>
      <c r="C60" s="64" t="s">
        <v>421</v>
      </c>
      <c r="D60" s="64" t="s">
        <v>12</v>
      </c>
      <c r="E60" s="64" t="s">
        <v>20</v>
      </c>
      <c r="F60" s="64" t="s">
        <v>226</v>
      </c>
      <c r="G60" s="66">
        <v>52211.71</v>
      </c>
      <c r="H60" s="66">
        <v>0</v>
      </c>
      <c r="I60" s="66">
        <v>0</v>
      </c>
    </row>
    <row r="61" spans="1:9" s="67" customFormat="1" ht="29.25" customHeight="1">
      <c r="A61" s="64" t="s">
        <v>155</v>
      </c>
      <c r="B61" s="71">
        <v>4426383000115</v>
      </c>
      <c r="C61" s="64" t="s">
        <v>422</v>
      </c>
      <c r="D61" s="64" t="s">
        <v>12</v>
      </c>
      <c r="E61" s="64" t="s">
        <v>20</v>
      </c>
      <c r="F61" s="64" t="s">
        <v>227</v>
      </c>
      <c r="G61" s="66">
        <v>15962.04</v>
      </c>
      <c r="H61" s="66">
        <v>0</v>
      </c>
      <c r="I61" s="66">
        <v>0</v>
      </c>
    </row>
    <row r="62" spans="1:9" s="67" customFormat="1" ht="63.75" customHeight="1">
      <c r="A62" s="64" t="s">
        <v>17</v>
      </c>
      <c r="B62" s="71">
        <v>4407920000180</v>
      </c>
      <c r="C62" s="64" t="s">
        <v>423</v>
      </c>
      <c r="D62" s="64" t="s">
        <v>12</v>
      </c>
      <c r="E62" s="64" t="s">
        <v>25</v>
      </c>
      <c r="F62" s="64" t="s">
        <v>229</v>
      </c>
      <c r="G62" s="66">
        <v>92489.31</v>
      </c>
      <c r="H62" s="86">
        <v>8927.54</v>
      </c>
      <c r="I62" s="66">
        <f>H62</f>
        <v>8927.54</v>
      </c>
    </row>
    <row r="63" spans="1:9" s="67" customFormat="1" ht="29.25" customHeight="1">
      <c r="A63" s="64" t="s">
        <v>19</v>
      </c>
      <c r="B63" s="71">
        <v>4153748000185</v>
      </c>
      <c r="C63" s="64" t="s">
        <v>424</v>
      </c>
      <c r="D63" s="64" t="s">
        <v>12</v>
      </c>
      <c r="E63" s="64" t="s">
        <v>20</v>
      </c>
      <c r="F63" s="64" t="s">
        <v>230</v>
      </c>
      <c r="G63" s="66">
        <v>895936.34</v>
      </c>
      <c r="H63" s="66">
        <v>0</v>
      </c>
      <c r="I63" s="66">
        <v>895936.34</v>
      </c>
    </row>
    <row r="64" spans="1:9" s="67" customFormat="1" ht="29.25" customHeight="1">
      <c r="A64" s="64" t="s">
        <v>19</v>
      </c>
      <c r="B64" s="71">
        <v>4153748000185</v>
      </c>
      <c r="C64" s="64" t="s">
        <v>425</v>
      </c>
      <c r="D64" s="64" t="s">
        <v>12</v>
      </c>
      <c r="E64" s="64" t="s">
        <v>20</v>
      </c>
      <c r="F64" s="64" t="s">
        <v>231</v>
      </c>
      <c r="G64" s="66">
        <v>44545.44</v>
      </c>
      <c r="H64" s="66">
        <v>0</v>
      </c>
      <c r="I64" s="66">
        <v>44545.44</v>
      </c>
    </row>
    <row r="65" spans="1:9" s="67" customFormat="1" ht="29.25" customHeight="1">
      <c r="A65" s="64" t="s">
        <v>19</v>
      </c>
      <c r="B65" s="71">
        <v>4153748000185</v>
      </c>
      <c r="C65" s="64" t="s">
        <v>426</v>
      </c>
      <c r="D65" s="64" t="s">
        <v>12</v>
      </c>
      <c r="E65" s="64" t="s">
        <v>20</v>
      </c>
      <c r="F65" s="64" t="s">
        <v>232</v>
      </c>
      <c r="G65" s="66">
        <v>1972.73</v>
      </c>
      <c r="H65" s="66">
        <v>0</v>
      </c>
      <c r="I65" s="66">
        <v>1972.73</v>
      </c>
    </row>
    <row r="66" spans="1:9" s="68" customFormat="1" ht="48" customHeight="1">
      <c r="A66" s="64" t="s">
        <v>36</v>
      </c>
      <c r="B66" s="71">
        <v>1465093000192</v>
      </c>
      <c r="C66" s="64" t="s">
        <v>427</v>
      </c>
      <c r="D66" s="64" t="s">
        <v>13</v>
      </c>
      <c r="E66" s="64" t="s">
        <v>32</v>
      </c>
      <c r="F66" s="64" t="s">
        <v>234</v>
      </c>
      <c r="G66" s="66">
        <v>64292.99</v>
      </c>
      <c r="H66" s="66">
        <v>0</v>
      </c>
      <c r="I66" s="66">
        <v>64292.99</v>
      </c>
    </row>
    <row r="67" spans="1:9" s="67" customFormat="1" ht="29.25" customHeight="1">
      <c r="A67" s="64" t="s">
        <v>142</v>
      </c>
      <c r="B67" s="71">
        <v>10195172000111</v>
      </c>
      <c r="C67" s="64" t="s">
        <v>428</v>
      </c>
      <c r="D67" s="64" t="s">
        <v>13</v>
      </c>
      <c r="E67" s="64" t="s">
        <v>37</v>
      </c>
      <c r="F67" s="64" t="s">
        <v>235</v>
      </c>
      <c r="G67" s="66">
        <v>516101.81</v>
      </c>
      <c r="H67" s="86">
        <v>46356.45</v>
      </c>
      <c r="I67" s="66">
        <f>6180.86+H67</f>
        <v>52537.31</v>
      </c>
    </row>
    <row r="68" spans="1:9" s="67" customFormat="1" ht="29.25" customHeight="1">
      <c r="A68" s="64" t="s">
        <v>142</v>
      </c>
      <c r="B68" s="71">
        <v>10195172000111</v>
      </c>
      <c r="C68" s="64" t="s">
        <v>429</v>
      </c>
      <c r="D68" s="64" t="s">
        <v>13</v>
      </c>
      <c r="E68" s="64" t="s">
        <v>37</v>
      </c>
      <c r="F68" s="64" t="s">
        <v>236</v>
      </c>
      <c r="G68" s="66">
        <v>67957.52</v>
      </c>
      <c r="H68" s="66">
        <v>0</v>
      </c>
      <c r="I68" s="66">
        <v>0</v>
      </c>
    </row>
    <row r="69" spans="1:9" s="67" customFormat="1" ht="54" customHeight="1">
      <c r="A69" s="64" t="s">
        <v>36</v>
      </c>
      <c r="B69" s="71">
        <v>1465093000192</v>
      </c>
      <c r="C69" s="64" t="s">
        <v>427</v>
      </c>
      <c r="D69" s="64" t="s">
        <v>13</v>
      </c>
      <c r="E69" s="64" t="s">
        <v>32</v>
      </c>
      <c r="F69" s="64" t="s">
        <v>237</v>
      </c>
      <c r="G69" s="66">
        <v>37928.700000000004</v>
      </c>
      <c r="H69" s="66">
        <v>0</v>
      </c>
      <c r="I69" s="66">
        <v>37928.700000000004</v>
      </c>
    </row>
    <row r="70" spans="1:9" s="67" customFormat="1" ht="29.25" customHeight="1">
      <c r="A70" s="64" t="s">
        <v>156</v>
      </c>
      <c r="B70" s="71">
        <v>38492814268</v>
      </c>
      <c r="C70" s="64" t="s">
        <v>430</v>
      </c>
      <c r="D70" s="64" t="s">
        <v>12</v>
      </c>
      <c r="E70" s="64" t="s">
        <v>20</v>
      </c>
      <c r="F70" s="64" t="s">
        <v>251</v>
      </c>
      <c r="G70" s="66">
        <v>7614.9</v>
      </c>
      <c r="H70" s="66">
        <v>0</v>
      </c>
      <c r="I70" s="66">
        <v>7614.9</v>
      </c>
    </row>
    <row r="71" spans="1:9" s="67" customFormat="1" ht="29.25" customHeight="1">
      <c r="A71" s="64" t="s">
        <v>64</v>
      </c>
      <c r="B71" s="71">
        <v>23861690225</v>
      </c>
      <c r="C71" s="64" t="s">
        <v>431</v>
      </c>
      <c r="D71" s="64" t="s">
        <v>12</v>
      </c>
      <c r="E71" s="64" t="s">
        <v>20</v>
      </c>
      <c r="F71" s="64" t="s">
        <v>253</v>
      </c>
      <c r="G71" s="66">
        <v>964.92</v>
      </c>
      <c r="H71" s="66">
        <v>0</v>
      </c>
      <c r="I71" s="66">
        <v>964.92</v>
      </c>
    </row>
    <row r="72" spans="1:9" s="67" customFormat="1" ht="29.25" customHeight="1">
      <c r="A72" s="64" t="s">
        <v>59</v>
      </c>
      <c r="B72" s="71">
        <v>34288970210</v>
      </c>
      <c r="C72" s="64" t="s">
        <v>431</v>
      </c>
      <c r="D72" s="64" t="s">
        <v>12</v>
      </c>
      <c r="E72" s="64" t="s">
        <v>20</v>
      </c>
      <c r="F72" s="64" t="s">
        <v>254</v>
      </c>
      <c r="G72" s="66">
        <v>1015.7</v>
      </c>
      <c r="H72" s="66">
        <v>0</v>
      </c>
      <c r="I72" s="66">
        <v>1015.7</v>
      </c>
    </row>
    <row r="73" spans="1:9" s="67" customFormat="1" ht="29.25" customHeight="1">
      <c r="A73" s="64" t="s">
        <v>157</v>
      </c>
      <c r="B73" s="71">
        <v>5830872000109</v>
      </c>
      <c r="C73" s="64" t="s">
        <v>432</v>
      </c>
      <c r="D73" s="64" t="s">
        <v>12</v>
      </c>
      <c r="E73" s="64" t="s">
        <v>20</v>
      </c>
      <c r="F73" s="64" t="s">
        <v>255</v>
      </c>
      <c r="G73" s="66">
        <v>21400.43</v>
      </c>
      <c r="H73" s="66">
        <v>0</v>
      </c>
      <c r="I73" s="66">
        <v>0</v>
      </c>
    </row>
    <row r="74" spans="1:9" s="67" customFormat="1" ht="29.25" customHeight="1">
      <c r="A74" s="64"/>
      <c r="B74" s="71"/>
      <c r="C74" s="64"/>
      <c r="D74" s="64"/>
      <c r="E74" s="64"/>
      <c r="F74" s="64"/>
      <c r="G74" s="66"/>
      <c r="H74" s="66">
        <v>0</v>
      </c>
      <c r="I74" s="66"/>
    </row>
    <row r="75" spans="1:9" s="69" customFormat="1" ht="59.25" customHeight="1">
      <c r="A75" s="73" t="s">
        <v>467</v>
      </c>
      <c r="B75" s="74">
        <v>1576713210</v>
      </c>
      <c r="C75" s="73" t="s">
        <v>468</v>
      </c>
      <c r="D75" s="73" t="s">
        <v>12</v>
      </c>
      <c r="E75" s="73" t="s">
        <v>20</v>
      </c>
      <c r="F75" s="73" t="s">
        <v>469</v>
      </c>
      <c r="G75" s="66">
        <v>1500</v>
      </c>
      <c r="H75" s="66">
        <v>0</v>
      </c>
      <c r="I75" s="66">
        <v>1500</v>
      </c>
    </row>
    <row r="76" spans="1:9" s="69" customFormat="1" ht="67.5" customHeight="1">
      <c r="A76" s="73" t="s">
        <v>470</v>
      </c>
      <c r="B76" s="74">
        <v>476092221</v>
      </c>
      <c r="C76" s="73" t="s">
        <v>477</v>
      </c>
      <c r="D76" s="73" t="s">
        <v>12</v>
      </c>
      <c r="E76" s="73" t="s">
        <v>20</v>
      </c>
      <c r="F76" s="73" t="s">
        <v>471</v>
      </c>
      <c r="G76" s="66">
        <v>1000</v>
      </c>
      <c r="H76" s="66">
        <v>0</v>
      </c>
      <c r="I76" s="66">
        <v>1000</v>
      </c>
    </row>
    <row r="77" spans="1:9" s="69" customFormat="1" ht="59.25" customHeight="1">
      <c r="A77" s="73" t="s">
        <v>472</v>
      </c>
      <c r="B77" s="74">
        <v>1152681206</v>
      </c>
      <c r="C77" s="73" t="s">
        <v>473</v>
      </c>
      <c r="D77" s="73" t="s">
        <v>12</v>
      </c>
      <c r="E77" s="73" t="s">
        <v>20</v>
      </c>
      <c r="F77" s="73" t="s">
        <v>474</v>
      </c>
      <c r="G77" s="66">
        <v>700</v>
      </c>
      <c r="H77" s="66">
        <v>0</v>
      </c>
      <c r="I77" s="66">
        <v>700</v>
      </c>
    </row>
    <row r="78" spans="1:9" s="69" customFormat="1" ht="48" customHeight="1">
      <c r="A78" s="73" t="s">
        <v>475</v>
      </c>
      <c r="B78" s="74">
        <v>98399233234</v>
      </c>
      <c r="C78" s="73" t="s">
        <v>482</v>
      </c>
      <c r="D78" s="73" t="s">
        <v>12</v>
      </c>
      <c r="E78" s="73" t="s">
        <v>20</v>
      </c>
      <c r="F78" s="73" t="s">
        <v>476</v>
      </c>
      <c r="G78" s="66">
        <v>1500</v>
      </c>
      <c r="H78" s="66">
        <v>0</v>
      </c>
      <c r="I78" s="66">
        <v>1500</v>
      </c>
    </row>
    <row r="79" spans="1:9" s="69" customFormat="1" ht="48" customHeight="1">
      <c r="A79" s="73" t="s">
        <v>470</v>
      </c>
      <c r="B79" s="74">
        <v>476092221</v>
      </c>
      <c r="C79" s="73" t="s">
        <v>478</v>
      </c>
      <c r="D79" s="73" t="s">
        <v>12</v>
      </c>
      <c r="E79" s="73" t="s">
        <v>20</v>
      </c>
      <c r="F79" s="73" t="s">
        <v>479</v>
      </c>
      <c r="G79" s="66">
        <v>1000</v>
      </c>
      <c r="H79" s="66">
        <v>0</v>
      </c>
      <c r="I79" s="66">
        <v>0</v>
      </c>
    </row>
    <row r="80" spans="1:9" s="69" customFormat="1" ht="48" customHeight="1">
      <c r="A80" s="73" t="s">
        <v>480</v>
      </c>
      <c r="B80" s="74">
        <v>85819522249</v>
      </c>
      <c r="C80" s="73" t="s">
        <v>481</v>
      </c>
      <c r="D80" s="73" t="s">
        <v>12</v>
      </c>
      <c r="E80" s="73" t="s">
        <v>20</v>
      </c>
      <c r="F80" s="73" t="s">
        <v>483</v>
      </c>
      <c r="G80" s="66">
        <v>1000</v>
      </c>
      <c r="H80" s="66">
        <v>0</v>
      </c>
      <c r="I80" s="66">
        <v>0</v>
      </c>
    </row>
    <row r="81" spans="1:9" s="69" customFormat="1" ht="48" customHeight="1">
      <c r="A81" s="73" t="s">
        <v>467</v>
      </c>
      <c r="B81" s="74">
        <v>1576713210</v>
      </c>
      <c r="C81" s="73" t="s">
        <v>484</v>
      </c>
      <c r="D81" s="73" t="s">
        <v>12</v>
      </c>
      <c r="E81" s="73" t="s">
        <v>20</v>
      </c>
      <c r="F81" s="73" t="s">
        <v>485</v>
      </c>
      <c r="G81" s="66">
        <v>700</v>
      </c>
      <c r="H81" s="66">
        <v>0</v>
      </c>
      <c r="I81" s="66">
        <v>0</v>
      </c>
    </row>
    <row r="82" spans="1:9" s="69" customFormat="1" ht="87.75" customHeight="1">
      <c r="A82" s="73" t="s">
        <v>486</v>
      </c>
      <c r="B82" s="74">
        <v>5610079000196</v>
      </c>
      <c r="C82" s="73" t="s">
        <v>487</v>
      </c>
      <c r="D82" s="73" t="s">
        <v>12</v>
      </c>
      <c r="E82" s="73" t="s">
        <v>20</v>
      </c>
      <c r="F82" s="73" t="s">
        <v>488</v>
      </c>
      <c r="G82" s="66">
        <v>186.23</v>
      </c>
      <c r="H82" s="66">
        <v>0</v>
      </c>
      <c r="I82" s="66">
        <v>186.23</v>
      </c>
    </row>
    <row r="83" spans="1:9" s="69" customFormat="1" ht="92.25" customHeight="1">
      <c r="A83" s="73" t="s">
        <v>489</v>
      </c>
      <c r="B83" s="74">
        <v>8848656000170</v>
      </c>
      <c r="C83" s="73" t="s">
        <v>490</v>
      </c>
      <c r="D83" s="73" t="s">
        <v>12</v>
      </c>
      <c r="E83" s="73" t="s">
        <v>20</v>
      </c>
      <c r="F83" s="73" t="s">
        <v>491</v>
      </c>
      <c r="G83" s="66">
        <v>30</v>
      </c>
      <c r="H83" s="66">
        <v>0</v>
      </c>
      <c r="I83" s="66">
        <v>30</v>
      </c>
    </row>
    <row r="84" spans="1:9" s="69" customFormat="1" ht="48" customHeight="1">
      <c r="A84" s="73" t="s">
        <v>494</v>
      </c>
      <c r="B84" s="74">
        <v>10828286000151</v>
      </c>
      <c r="C84" s="73" t="s">
        <v>498</v>
      </c>
      <c r="D84" s="73" t="s">
        <v>13</v>
      </c>
      <c r="E84" s="73" t="s">
        <v>32</v>
      </c>
      <c r="F84" s="73" t="s">
        <v>495</v>
      </c>
      <c r="G84" s="66">
        <v>3718</v>
      </c>
      <c r="H84" s="66">
        <v>0</v>
      </c>
      <c r="I84" s="66">
        <v>0</v>
      </c>
    </row>
    <row r="85" spans="1:9" s="69" customFormat="1" ht="48" customHeight="1">
      <c r="A85" s="73" t="s">
        <v>496</v>
      </c>
      <c r="B85" s="74">
        <v>12981327000170</v>
      </c>
      <c r="C85" s="73" t="s">
        <v>497</v>
      </c>
      <c r="D85" s="73" t="s">
        <v>13</v>
      </c>
      <c r="E85" s="73" t="s">
        <v>32</v>
      </c>
      <c r="F85" s="73" t="s">
        <v>499</v>
      </c>
      <c r="G85" s="66">
        <v>1749.32</v>
      </c>
      <c r="H85" s="66">
        <v>0</v>
      </c>
      <c r="I85" s="66">
        <v>0</v>
      </c>
    </row>
    <row r="86" spans="1:9" s="69" customFormat="1" ht="48" customHeight="1">
      <c r="A86" s="73" t="s">
        <v>502</v>
      </c>
      <c r="B86" s="74">
        <v>9068212000185</v>
      </c>
      <c r="C86" s="73" t="s">
        <v>497</v>
      </c>
      <c r="D86" s="73" t="s">
        <v>13</v>
      </c>
      <c r="E86" s="73" t="s">
        <v>32</v>
      </c>
      <c r="F86" s="73" t="s">
        <v>503</v>
      </c>
      <c r="G86" s="66">
        <v>4439.79</v>
      </c>
      <c r="H86" s="66">
        <v>0</v>
      </c>
      <c r="I86" s="66">
        <v>0</v>
      </c>
    </row>
    <row r="87" spans="1:9" s="69" customFormat="1" ht="48" customHeight="1">
      <c r="A87" s="73" t="s">
        <v>504</v>
      </c>
      <c r="B87" s="74">
        <v>8640156000149</v>
      </c>
      <c r="C87" s="73" t="s">
        <v>505</v>
      </c>
      <c r="D87" s="73" t="s">
        <v>13</v>
      </c>
      <c r="E87" s="73" t="s">
        <v>32</v>
      </c>
      <c r="F87" s="73" t="s">
        <v>506</v>
      </c>
      <c r="G87" s="66">
        <v>2970.5</v>
      </c>
      <c r="H87" s="66">
        <v>0</v>
      </c>
      <c r="I87" s="66">
        <v>0</v>
      </c>
    </row>
    <row r="88" spans="1:9" s="69" customFormat="1" ht="48" customHeight="1">
      <c r="A88" s="73" t="s">
        <v>507</v>
      </c>
      <c r="B88" s="74">
        <v>18641075000117</v>
      </c>
      <c r="C88" s="73" t="s">
        <v>505</v>
      </c>
      <c r="D88" s="73" t="s">
        <v>13</v>
      </c>
      <c r="E88" s="73" t="s">
        <v>32</v>
      </c>
      <c r="F88" s="73" t="s">
        <v>508</v>
      </c>
      <c r="G88" s="66">
        <v>883.4</v>
      </c>
      <c r="H88" s="66">
        <v>0</v>
      </c>
      <c r="I88" s="66">
        <v>0</v>
      </c>
    </row>
    <row r="89" spans="1:9" s="80" customFormat="1" ht="12.75" customHeight="1">
      <c r="A89" s="73" t="s">
        <v>517</v>
      </c>
      <c r="B89" s="74">
        <v>40079953034</v>
      </c>
      <c r="C89" s="73" t="s">
        <v>633</v>
      </c>
      <c r="D89" s="73" t="s">
        <v>12</v>
      </c>
      <c r="E89" s="73" t="s">
        <v>20</v>
      </c>
      <c r="F89" s="73" t="s">
        <v>516</v>
      </c>
      <c r="G89" s="66">
        <v>916.67</v>
      </c>
      <c r="H89" s="66">
        <v>0</v>
      </c>
      <c r="I89" s="66">
        <v>916.67</v>
      </c>
    </row>
    <row r="90" spans="1:9" s="80" customFormat="1" ht="28.5">
      <c r="A90" s="73" t="s">
        <v>59</v>
      </c>
      <c r="B90" s="74">
        <v>34288970210</v>
      </c>
      <c r="C90" s="73" t="s">
        <v>633</v>
      </c>
      <c r="D90" s="73" t="s">
        <v>12</v>
      </c>
      <c r="E90" s="73" t="s">
        <v>20</v>
      </c>
      <c r="F90" s="73" t="s">
        <v>518</v>
      </c>
      <c r="G90" s="66">
        <v>1015.7</v>
      </c>
      <c r="H90" s="66">
        <v>0</v>
      </c>
      <c r="I90" s="66">
        <v>1015.7</v>
      </c>
    </row>
    <row r="91" spans="1:9" s="80" customFormat="1" ht="14.25">
      <c r="A91" s="73" t="s">
        <v>520</v>
      </c>
      <c r="B91" s="74">
        <v>31331009200</v>
      </c>
      <c r="C91" s="73" t="s">
        <v>634</v>
      </c>
      <c r="D91" s="73" t="s">
        <v>12</v>
      </c>
      <c r="E91" s="73" t="s">
        <v>20</v>
      </c>
      <c r="F91" s="73" t="s">
        <v>519</v>
      </c>
      <c r="G91" s="66">
        <v>2750.01</v>
      </c>
      <c r="H91" s="66">
        <v>0</v>
      </c>
      <c r="I91" s="66">
        <v>2750.01</v>
      </c>
    </row>
    <row r="92" spans="1:9" s="80" customFormat="1" ht="30" customHeight="1">
      <c r="A92" s="73" t="s">
        <v>522</v>
      </c>
      <c r="B92" s="74">
        <v>31739121287</v>
      </c>
      <c r="C92" s="73" t="s">
        <v>635</v>
      </c>
      <c r="D92" s="73" t="s">
        <v>12</v>
      </c>
      <c r="E92" s="73" t="s">
        <v>20</v>
      </c>
      <c r="F92" s="73" t="s">
        <v>521</v>
      </c>
      <c r="G92" s="66">
        <v>2700</v>
      </c>
      <c r="H92" s="66">
        <v>0</v>
      </c>
      <c r="I92" s="66">
        <v>2700</v>
      </c>
    </row>
    <row r="93" spans="1:9" s="80" customFormat="1" ht="42.75">
      <c r="A93" s="73" t="s">
        <v>19</v>
      </c>
      <c r="B93" s="74">
        <v>4153748000185</v>
      </c>
      <c r="C93" s="73" t="s">
        <v>636</v>
      </c>
      <c r="D93" s="73" t="s">
        <v>12</v>
      </c>
      <c r="E93" s="73" t="s">
        <v>20</v>
      </c>
      <c r="F93" s="73" t="s">
        <v>523</v>
      </c>
      <c r="G93" s="66">
        <v>37800</v>
      </c>
      <c r="H93" s="66">
        <v>0</v>
      </c>
      <c r="I93" s="66">
        <v>37800</v>
      </c>
    </row>
    <row r="94" spans="1:9" s="80" customFormat="1" ht="42.75">
      <c r="A94" s="73" t="s">
        <v>19</v>
      </c>
      <c r="B94" s="74">
        <v>4153748000185</v>
      </c>
      <c r="C94" s="73" t="s">
        <v>637</v>
      </c>
      <c r="D94" s="73" t="s">
        <v>12</v>
      </c>
      <c r="E94" s="73" t="s">
        <v>20</v>
      </c>
      <c r="F94" s="73" t="s">
        <v>524</v>
      </c>
      <c r="G94" s="66">
        <v>4200</v>
      </c>
      <c r="H94" s="66">
        <v>0</v>
      </c>
      <c r="I94" s="66">
        <v>4200</v>
      </c>
    </row>
    <row r="95" spans="1:9" s="80" customFormat="1" ht="63" customHeight="1">
      <c r="A95" s="73" t="s">
        <v>19</v>
      </c>
      <c r="B95" s="74">
        <v>4153748000185</v>
      </c>
      <c r="C95" s="73" t="s">
        <v>638</v>
      </c>
      <c r="D95" s="73" t="s">
        <v>12</v>
      </c>
      <c r="E95" s="73" t="s">
        <v>20</v>
      </c>
      <c r="F95" s="73" t="s">
        <v>525</v>
      </c>
      <c r="G95" s="66">
        <v>894409.04</v>
      </c>
      <c r="H95" s="66">
        <v>0</v>
      </c>
      <c r="I95" s="66">
        <v>894409.04</v>
      </c>
    </row>
    <row r="96" spans="1:9" s="80" customFormat="1" ht="14.25">
      <c r="A96" s="73" t="s">
        <v>527</v>
      </c>
      <c r="B96" s="74">
        <v>84961929620</v>
      </c>
      <c r="C96" s="73" t="s">
        <v>639</v>
      </c>
      <c r="D96" s="73" t="s">
        <v>12</v>
      </c>
      <c r="E96" s="73" t="s">
        <v>20</v>
      </c>
      <c r="F96" s="73" t="s">
        <v>526</v>
      </c>
      <c r="G96" s="66">
        <v>189.4</v>
      </c>
      <c r="H96" s="66">
        <v>0</v>
      </c>
      <c r="I96" s="66">
        <v>189.4</v>
      </c>
    </row>
    <row r="97" spans="1:9" s="80" customFormat="1" ht="28.5">
      <c r="A97" s="73" t="s">
        <v>529</v>
      </c>
      <c r="B97" s="74">
        <v>4406195000125</v>
      </c>
      <c r="C97" s="73" t="s">
        <v>640</v>
      </c>
      <c r="D97" s="73" t="s">
        <v>12</v>
      </c>
      <c r="E97" s="73" t="s">
        <v>20</v>
      </c>
      <c r="F97" s="73" t="s">
        <v>528</v>
      </c>
      <c r="G97" s="66">
        <v>205.2</v>
      </c>
      <c r="H97" s="66">
        <v>0</v>
      </c>
      <c r="I97" s="66">
        <v>205.2</v>
      </c>
    </row>
    <row r="98" spans="1:9" s="80" customFormat="1" ht="27.75" customHeight="1">
      <c r="A98" s="73" t="s">
        <v>531</v>
      </c>
      <c r="B98" s="74">
        <v>8848656000170</v>
      </c>
      <c r="C98" s="73" t="s">
        <v>641</v>
      </c>
      <c r="D98" s="73" t="s">
        <v>12</v>
      </c>
      <c r="E98" s="73" t="s">
        <v>20</v>
      </c>
      <c r="F98" s="73" t="s">
        <v>530</v>
      </c>
      <c r="G98" s="66">
        <v>90</v>
      </c>
      <c r="H98" s="66">
        <v>0</v>
      </c>
      <c r="I98" s="66">
        <v>90</v>
      </c>
    </row>
    <row r="99" spans="1:9" s="80" customFormat="1" ht="42.75" customHeight="1">
      <c r="A99" s="73" t="s">
        <v>533</v>
      </c>
      <c r="B99" s="74">
        <v>5610079000196</v>
      </c>
      <c r="C99" s="73" t="s">
        <v>642</v>
      </c>
      <c r="D99" s="73" t="s">
        <v>12</v>
      </c>
      <c r="E99" s="73" t="s">
        <v>20</v>
      </c>
      <c r="F99" s="73" t="s">
        <v>532</v>
      </c>
      <c r="G99" s="66">
        <v>186.23</v>
      </c>
      <c r="H99" s="66">
        <v>0</v>
      </c>
      <c r="I99" s="66">
        <v>186.23</v>
      </c>
    </row>
    <row r="100" spans="1:9" s="80" customFormat="1" ht="28.5">
      <c r="A100" s="73" t="s">
        <v>529</v>
      </c>
      <c r="B100" s="74">
        <v>4406195000125</v>
      </c>
      <c r="C100" s="73" t="s">
        <v>643</v>
      </c>
      <c r="D100" s="73" t="s">
        <v>12</v>
      </c>
      <c r="E100" s="73" t="s">
        <v>20</v>
      </c>
      <c r="F100" s="73" t="s">
        <v>534</v>
      </c>
      <c r="G100" s="66">
        <v>205.2</v>
      </c>
      <c r="H100" s="66">
        <v>0</v>
      </c>
      <c r="I100" s="66">
        <v>205.2</v>
      </c>
    </row>
    <row r="101" spans="1:9" s="80" customFormat="1" ht="57">
      <c r="A101" s="73" t="s">
        <v>531</v>
      </c>
      <c r="B101" s="74">
        <v>8848656000170</v>
      </c>
      <c r="C101" s="73" t="s">
        <v>644</v>
      </c>
      <c r="D101" s="73" t="s">
        <v>12</v>
      </c>
      <c r="E101" s="73" t="s">
        <v>20</v>
      </c>
      <c r="F101" s="73" t="s">
        <v>535</v>
      </c>
      <c r="G101" s="66">
        <v>30</v>
      </c>
      <c r="H101" s="66">
        <v>0</v>
      </c>
      <c r="I101" s="66">
        <v>30</v>
      </c>
    </row>
    <row r="102" spans="1:9" s="80" customFormat="1" ht="42.75">
      <c r="A102" s="73" t="s">
        <v>664</v>
      </c>
      <c r="B102" s="74">
        <v>5054960000158</v>
      </c>
      <c r="C102" s="73" t="s">
        <v>645</v>
      </c>
      <c r="D102" s="73" t="s">
        <v>12</v>
      </c>
      <c r="E102" s="73" t="s">
        <v>20</v>
      </c>
      <c r="F102" s="73" t="s">
        <v>536</v>
      </c>
      <c r="G102" s="66">
        <v>31454.58</v>
      </c>
      <c r="H102" s="66">
        <v>0</v>
      </c>
      <c r="I102" s="66">
        <v>0</v>
      </c>
    </row>
    <row r="103" spans="1:9" s="80" customFormat="1" ht="28.5">
      <c r="A103" s="73" t="s">
        <v>36</v>
      </c>
      <c r="B103" s="74">
        <v>1465093000192</v>
      </c>
      <c r="C103" s="73" t="s">
        <v>646</v>
      </c>
      <c r="D103" s="73" t="s">
        <v>13</v>
      </c>
      <c r="E103" s="73" t="s">
        <v>32</v>
      </c>
      <c r="F103" s="73" t="s">
        <v>537</v>
      </c>
      <c r="G103" s="66">
        <v>2999.99</v>
      </c>
      <c r="H103" s="86">
        <v>2999.99</v>
      </c>
      <c r="I103" s="66">
        <f>H103</f>
        <v>2999.99</v>
      </c>
    </row>
    <row r="104" spans="1:9" s="80" customFormat="1" ht="28.5">
      <c r="A104" s="73" t="s">
        <v>26</v>
      </c>
      <c r="B104" s="74">
        <v>33000118000179</v>
      </c>
      <c r="C104" s="73" t="s">
        <v>647</v>
      </c>
      <c r="D104" s="73" t="s">
        <v>12</v>
      </c>
      <c r="E104" s="73" t="s">
        <v>20</v>
      </c>
      <c r="F104" s="73" t="s">
        <v>538</v>
      </c>
      <c r="G104" s="66">
        <v>27.31</v>
      </c>
      <c r="H104" s="66">
        <v>0</v>
      </c>
      <c r="I104" s="66">
        <v>27.31</v>
      </c>
    </row>
    <row r="105" spans="1:9" s="80" customFormat="1" ht="43.5" customHeight="1">
      <c r="A105" s="73" t="s">
        <v>540</v>
      </c>
      <c r="B105" s="74">
        <v>2844344000102</v>
      </c>
      <c r="C105" s="73" t="s">
        <v>648</v>
      </c>
      <c r="D105" s="73" t="s">
        <v>12</v>
      </c>
      <c r="E105" s="73" t="s">
        <v>20</v>
      </c>
      <c r="F105" s="73" t="s">
        <v>539</v>
      </c>
      <c r="G105" s="66">
        <v>300000</v>
      </c>
      <c r="H105" s="66">
        <v>0</v>
      </c>
      <c r="I105" s="66">
        <v>0</v>
      </c>
    </row>
    <row r="106" spans="1:9" s="80" customFormat="1" ht="28.5">
      <c r="A106" s="73" t="s">
        <v>33</v>
      </c>
      <c r="B106" s="74">
        <v>2341467000120</v>
      </c>
      <c r="C106" s="73" t="s">
        <v>649</v>
      </c>
      <c r="D106" s="73" t="s">
        <v>12</v>
      </c>
      <c r="E106" s="73" t="s">
        <v>374</v>
      </c>
      <c r="F106" s="73" t="s">
        <v>541</v>
      </c>
      <c r="G106" s="66">
        <v>17616.47</v>
      </c>
      <c r="H106" s="66">
        <v>0</v>
      </c>
      <c r="I106" s="66">
        <v>0</v>
      </c>
    </row>
    <row r="107" spans="1:9" s="80" customFormat="1" ht="27.75" customHeight="1">
      <c r="A107" s="73" t="s">
        <v>15</v>
      </c>
      <c r="B107" s="74">
        <v>7244008000223</v>
      </c>
      <c r="C107" s="73" t="s">
        <v>650</v>
      </c>
      <c r="D107" s="73" t="s">
        <v>12</v>
      </c>
      <c r="E107" s="73" t="s">
        <v>651</v>
      </c>
      <c r="F107" s="73" t="s">
        <v>542</v>
      </c>
      <c r="G107" s="66">
        <v>53124.78</v>
      </c>
      <c r="H107" s="66">
        <v>0</v>
      </c>
      <c r="I107" s="66">
        <v>0</v>
      </c>
    </row>
    <row r="108" spans="1:9" s="80" customFormat="1" ht="28.5">
      <c r="A108" s="73" t="s">
        <v>36</v>
      </c>
      <c r="B108" s="74">
        <v>1465093000192</v>
      </c>
      <c r="C108" s="73" t="s">
        <v>652</v>
      </c>
      <c r="D108" s="73" t="s">
        <v>12</v>
      </c>
      <c r="E108" s="73" t="s">
        <v>651</v>
      </c>
      <c r="F108" s="73" t="s">
        <v>543</v>
      </c>
      <c r="G108" s="66">
        <v>7567.5</v>
      </c>
      <c r="H108" s="66">
        <v>7567.5</v>
      </c>
      <c r="I108" s="66">
        <f>H108</f>
        <v>7567.5</v>
      </c>
    </row>
    <row r="109" spans="1:9" s="80" customFormat="1" ht="32.25" customHeight="1">
      <c r="A109" s="73" t="s">
        <v>36</v>
      </c>
      <c r="B109" s="74">
        <v>1465093000192</v>
      </c>
      <c r="C109" s="73" t="s">
        <v>653</v>
      </c>
      <c r="D109" s="73" t="s">
        <v>13</v>
      </c>
      <c r="E109" s="73" t="s">
        <v>37</v>
      </c>
      <c r="F109" s="73" t="s">
        <v>544</v>
      </c>
      <c r="G109" s="66">
        <v>498.81</v>
      </c>
      <c r="H109" s="66">
        <v>498.81</v>
      </c>
      <c r="I109" s="66">
        <v>498.81</v>
      </c>
    </row>
    <row r="110" spans="1:9" s="80" customFormat="1" ht="30" customHeight="1">
      <c r="A110" s="73" t="s">
        <v>36</v>
      </c>
      <c r="B110" s="74">
        <v>1465093000192</v>
      </c>
      <c r="C110" s="73" t="s">
        <v>654</v>
      </c>
      <c r="D110" s="73" t="s">
        <v>13</v>
      </c>
      <c r="E110" s="73" t="s">
        <v>37</v>
      </c>
      <c r="F110" s="73" t="s">
        <v>545</v>
      </c>
      <c r="G110" s="66">
        <v>3392.8</v>
      </c>
      <c r="H110" s="66">
        <v>3392.8</v>
      </c>
      <c r="I110" s="66">
        <v>3392.8</v>
      </c>
    </row>
    <row r="111" spans="1:9" s="80" customFormat="1" ht="14.25">
      <c r="A111" s="73" t="s">
        <v>547</v>
      </c>
      <c r="B111" s="74">
        <v>11975458168</v>
      </c>
      <c r="C111" s="73" t="s">
        <v>634</v>
      </c>
      <c r="D111" s="73" t="s">
        <v>12</v>
      </c>
      <c r="E111" s="73" t="s">
        <v>20</v>
      </c>
      <c r="F111" s="73" t="s">
        <v>546</v>
      </c>
      <c r="G111" s="66">
        <v>2031.4</v>
      </c>
      <c r="H111" s="66">
        <v>0</v>
      </c>
      <c r="I111" s="66">
        <v>2031.4</v>
      </c>
    </row>
    <row r="112" spans="1:9" s="80" customFormat="1" ht="14.25">
      <c r="A112" s="73" t="s">
        <v>549</v>
      </c>
      <c r="B112" s="74">
        <v>38280710230</v>
      </c>
      <c r="C112" s="73" t="s">
        <v>634</v>
      </c>
      <c r="D112" s="73" t="s">
        <v>12</v>
      </c>
      <c r="E112" s="73" t="s">
        <v>20</v>
      </c>
      <c r="F112" s="73" t="s">
        <v>548</v>
      </c>
      <c r="G112" s="66">
        <v>458.33</v>
      </c>
      <c r="H112" s="66">
        <v>0</v>
      </c>
      <c r="I112" s="66">
        <v>0</v>
      </c>
    </row>
    <row r="113" spans="1:9" s="80" customFormat="1" ht="14.25">
      <c r="A113" s="73" t="s">
        <v>551</v>
      </c>
      <c r="B113" s="74">
        <v>21533342253</v>
      </c>
      <c r="C113" s="73" t="s">
        <v>634</v>
      </c>
      <c r="D113" s="73" t="s">
        <v>12</v>
      </c>
      <c r="E113" s="73" t="s">
        <v>20</v>
      </c>
      <c r="F113" s="73" t="s">
        <v>550</v>
      </c>
      <c r="G113" s="66">
        <v>2031.4</v>
      </c>
      <c r="H113" s="66">
        <v>0</v>
      </c>
      <c r="I113" s="66">
        <v>2031.4</v>
      </c>
    </row>
    <row r="114" spans="1:9" s="84" customFormat="1" ht="14.25">
      <c r="A114" s="73" t="s">
        <v>148</v>
      </c>
      <c r="B114" s="74">
        <v>29979036001031</v>
      </c>
      <c r="C114" s="73" t="s">
        <v>434</v>
      </c>
      <c r="D114" s="73" t="s">
        <v>12</v>
      </c>
      <c r="E114" s="73" t="s">
        <v>20</v>
      </c>
      <c r="F114" s="73" t="s">
        <v>552</v>
      </c>
      <c r="G114" s="82">
        <v>70902.21</v>
      </c>
      <c r="H114" s="66">
        <v>0</v>
      </c>
      <c r="I114" s="82">
        <v>70902.21</v>
      </c>
    </row>
    <row r="115" spans="1:9" s="84" customFormat="1" ht="14.25">
      <c r="A115" s="73" t="s">
        <v>59</v>
      </c>
      <c r="B115" s="85">
        <v>34288970210</v>
      </c>
      <c r="C115" s="73" t="s">
        <v>757</v>
      </c>
      <c r="D115" s="73" t="s">
        <v>12</v>
      </c>
      <c r="E115" s="73" t="s">
        <v>20</v>
      </c>
      <c r="F115" s="73" t="s">
        <v>683</v>
      </c>
      <c r="G115" s="82">
        <v>1015.7</v>
      </c>
      <c r="H115" s="66">
        <v>0</v>
      </c>
      <c r="I115" s="82">
        <v>1015.7</v>
      </c>
    </row>
    <row r="116" spans="1:9" s="84" customFormat="1" ht="14.25">
      <c r="A116" s="73" t="s">
        <v>670</v>
      </c>
      <c r="B116" s="85">
        <v>24303216291</v>
      </c>
      <c r="C116" s="73" t="s">
        <v>757</v>
      </c>
      <c r="D116" s="73" t="s">
        <v>12</v>
      </c>
      <c r="E116" s="73" t="s">
        <v>20</v>
      </c>
      <c r="F116" s="73" t="s">
        <v>684</v>
      </c>
      <c r="G116" s="82">
        <v>2750.01</v>
      </c>
      <c r="H116" s="66">
        <v>0</v>
      </c>
      <c r="I116" s="82">
        <v>2750.01</v>
      </c>
    </row>
    <row r="117" spans="1:9" s="84" customFormat="1" ht="42.75">
      <c r="A117" s="73" t="s">
        <v>21</v>
      </c>
      <c r="B117" s="85">
        <v>4322541000197</v>
      </c>
      <c r="C117" s="73" t="s">
        <v>758</v>
      </c>
      <c r="D117" s="73" t="s">
        <v>12</v>
      </c>
      <c r="E117" s="73" t="s">
        <v>20</v>
      </c>
      <c r="F117" s="73" t="s">
        <v>685</v>
      </c>
      <c r="G117" s="82">
        <v>317.79</v>
      </c>
      <c r="H117" s="66">
        <v>0</v>
      </c>
      <c r="I117" s="82">
        <v>317.79</v>
      </c>
    </row>
    <row r="118" spans="1:9" s="84" customFormat="1" ht="14.25">
      <c r="A118" s="73" t="s">
        <v>549</v>
      </c>
      <c r="B118" s="85">
        <v>38280710230</v>
      </c>
      <c r="C118" s="73" t="s">
        <v>757</v>
      </c>
      <c r="D118" s="73" t="s">
        <v>12</v>
      </c>
      <c r="E118" s="73" t="s">
        <v>20</v>
      </c>
      <c r="F118" s="73" t="s">
        <v>686</v>
      </c>
      <c r="G118" s="82">
        <v>458.33</v>
      </c>
      <c r="H118" s="66">
        <v>0</v>
      </c>
      <c r="I118" s="82">
        <v>458.33</v>
      </c>
    </row>
    <row r="119" spans="1:9" s="84" customFormat="1" ht="32.25" customHeight="1">
      <c r="A119" s="73" t="s">
        <v>671</v>
      </c>
      <c r="B119" s="85">
        <v>16139291291</v>
      </c>
      <c r="C119" s="73" t="s">
        <v>759</v>
      </c>
      <c r="D119" s="73" t="s">
        <v>12</v>
      </c>
      <c r="E119" s="73" t="s">
        <v>20</v>
      </c>
      <c r="F119" s="73" t="s">
        <v>687</v>
      </c>
      <c r="G119" s="82">
        <v>2000</v>
      </c>
      <c r="H119" s="66">
        <v>0</v>
      </c>
      <c r="I119" s="82">
        <v>2000</v>
      </c>
    </row>
    <row r="120" spans="1:9" s="84" customFormat="1" ht="28.5" customHeight="1">
      <c r="A120" s="73" t="s">
        <v>671</v>
      </c>
      <c r="B120" s="85">
        <v>16139291291</v>
      </c>
      <c r="C120" s="73" t="s">
        <v>759</v>
      </c>
      <c r="D120" s="73" t="s">
        <v>12</v>
      </c>
      <c r="E120" s="73" t="s">
        <v>20</v>
      </c>
      <c r="F120" s="73" t="s">
        <v>688</v>
      </c>
      <c r="G120" s="82">
        <v>2000</v>
      </c>
      <c r="H120" s="66">
        <v>0</v>
      </c>
      <c r="I120" s="82">
        <v>2000</v>
      </c>
    </row>
    <row r="121" spans="1:9" s="84" customFormat="1" ht="28.5">
      <c r="A121" s="73" t="s">
        <v>672</v>
      </c>
      <c r="B121" s="85">
        <v>22772156000123</v>
      </c>
      <c r="C121" s="73" t="s">
        <v>760</v>
      </c>
      <c r="D121" s="73" t="s">
        <v>13</v>
      </c>
      <c r="E121" s="73" t="s">
        <v>25</v>
      </c>
      <c r="F121" s="73" t="s">
        <v>689</v>
      </c>
      <c r="G121" s="82">
        <v>240</v>
      </c>
      <c r="H121" s="66">
        <v>0</v>
      </c>
      <c r="I121" s="82">
        <v>0</v>
      </c>
    </row>
    <row r="122" spans="1:9" s="84" customFormat="1" ht="28.5">
      <c r="A122" s="73" t="s">
        <v>673</v>
      </c>
      <c r="B122" s="85">
        <v>8629122000153</v>
      </c>
      <c r="C122" s="73" t="s">
        <v>761</v>
      </c>
      <c r="D122" s="73" t="s">
        <v>13</v>
      </c>
      <c r="E122" s="73" t="s">
        <v>32</v>
      </c>
      <c r="F122" s="73" t="s">
        <v>690</v>
      </c>
      <c r="G122" s="82">
        <v>14270</v>
      </c>
      <c r="H122" s="66">
        <v>0</v>
      </c>
      <c r="I122" s="82">
        <v>0</v>
      </c>
    </row>
    <row r="123" spans="1:9" s="84" customFormat="1" ht="14.25">
      <c r="A123" s="73" t="s">
        <v>547</v>
      </c>
      <c r="B123" s="85">
        <v>11975458168</v>
      </c>
      <c r="C123" s="73" t="s">
        <v>757</v>
      </c>
      <c r="D123" s="73" t="s">
        <v>12</v>
      </c>
      <c r="E123" s="73" t="s">
        <v>20</v>
      </c>
      <c r="F123" s="73" t="s">
        <v>691</v>
      </c>
      <c r="G123" s="82">
        <v>1015.7</v>
      </c>
      <c r="H123" s="66">
        <v>0</v>
      </c>
      <c r="I123" s="82">
        <v>1015.7</v>
      </c>
    </row>
    <row r="124" spans="1:9" s="84" customFormat="1" ht="14.25">
      <c r="A124" s="73" t="s">
        <v>674</v>
      </c>
      <c r="B124" s="85">
        <v>18853463287</v>
      </c>
      <c r="C124" s="73" t="s">
        <v>757</v>
      </c>
      <c r="D124" s="73" t="s">
        <v>12</v>
      </c>
      <c r="E124" s="73" t="s">
        <v>20</v>
      </c>
      <c r="F124" s="73" t="s">
        <v>692</v>
      </c>
      <c r="G124" s="82">
        <v>4824.6</v>
      </c>
      <c r="H124" s="66">
        <v>0</v>
      </c>
      <c r="I124" s="82">
        <v>4824.6</v>
      </c>
    </row>
    <row r="125" spans="1:9" s="84" customFormat="1" ht="57">
      <c r="A125" s="73" t="s">
        <v>19</v>
      </c>
      <c r="B125" s="85">
        <v>4153748000185</v>
      </c>
      <c r="C125" s="73" t="s">
        <v>762</v>
      </c>
      <c r="D125" s="73" t="s">
        <v>12</v>
      </c>
      <c r="E125" s="73" t="s">
        <v>20</v>
      </c>
      <c r="F125" s="73" t="s">
        <v>693</v>
      </c>
      <c r="G125" s="82">
        <v>636.36</v>
      </c>
      <c r="H125" s="66">
        <v>0</v>
      </c>
      <c r="I125" s="82">
        <v>636.36</v>
      </c>
    </row>
    <row r="126" spans="1:9" s="84" customFormat="1" ht="57">
      <c r="A126" s="73" t="s">
        <v>19</v>
      </c>
      <c r="B126" s="85">
        <v>4153748000185</v>
      </c>
      <c r="C126" s="73" t="s">
        <v>763</v>
      </c>
      <c r="D126" s="73" t="s">
        <v>12</v>
      </c>
      <c r="E126" s="73" t="s">
        <v>20</v>
      </c>
      <c r="F126" s="73" t="s">
        <v>694</v>
      </c>
      <c r="G126" s="82">
        <v>40600</v>
      </c>
      <c r="H126" s="66">
        <v>0</v>
      </c>
      <c r="I126" s="82">
        <v>40600</v>
      </c>
    </row>
    <row r="127" spans="1:9" s="84" customFormat="1" ht="28.5">
      <c r="A127" s="73" t="s">
        <v>19</v>
      </c>
      <c r="B127" s="85">
        <v>4153748000185</v>
      </c>
      <c r="C127" s="73" t="s">
        <v>764</v>
      </c>
      <c r="D127" s="73" t="s">
        <v>12</v>
      </c>
      <c r="E127" s="73" t="s">
        <v>20</v>
      </c>
      <c r="F127" s="73" t="s">
        <v>695</v>
      </c>
      <c r="G127" s="82">
        <v>892563.59</v>
      </c>
      <c r="H127" s="66">
        <v>0</v>
      </c>
      <c r="I127" s="82">
        <v>892563.59</v>
      </c>
    </row>
    <row r="128" spans="1:9" s="84" customFormat="1" ht="71.25">
      <c r="A128" s="73" t="s">
        <v>27</v>
      </c>
      <c r="B128" s="85">
        <v>7884579000141</v>
      </c>
      <c r="C128" s="73" t="s">
        <v>765</v>
      </c>
      <c r="D128" s="73" t="s">
        <v>13</v>
      </c>
      <c r="E128" s="73" t="s">
        <v>37</v>
      </c>
      <c r="F128" s="73" t="s">
        <v>696</v>
      </c>
      <c r="G128" s="82">
        <v>28873.33</v>
      </c>
      <c r="H128" s="66">
        <v>0</v>
      </c>
      <c r="I128" s="82">
        <v>0</v>
      </c>
    </row>
    <row r="129" spans="1:9" s="84" customFormat="1" ht="14.25">
      <c r="A129" s="73" t="s">
        <v>675</v>
      </c>
      <c r="B129" s="85">
        <v>33392072168</v>
      </c>
      <c r="C129" s="73" t="s">
        <v>757</v>
      </c>
      <c r="D129" s="73" t="s">
        <v>12</v>
      </c>
      <c r="E129" s="73" t="s">
        <v>20</v>
      </c>
      <c r="F129" s="73" t="s">
        <v>697</v>
      </c>
      <c r="G129" s="82">
        <v>916.67</v>
      </c>
      <c r="H129" s="66">
        <v>0</v>
      </c>
      <c r="I129" s="82">
        <v>916.67</v>
      </c>
    </row>
    <row r="130" spans="1:9" s="84" customFormat="1" ht="42.75">
      <c r="A130" s="73" t="s">
        <v>676</v>
      </c>
      <c r="B130" s="85">
        <v>476092221</v>
      </c>
      <c r="C130" s="73" t="s">
        <v>766</v>
      </c>
      <c r="D130" s="73" t="s">
        <v>12</v>
      </c>
      <c r="E130" s="73" t="s">
        <v>20</v>
      </c>
      <c r="F130" s="73" t="s">
        <v>698</v>
      </c>
      <c r="G130" s="82">
        <v>1000</v>
      </c>
      <c r="H130" s="82">
        <v>1000</v>
      </c>
      <c r="I130" s="82">
        <v>1000</v>
      </c>
    </row>
    <row r="131" spans="1:9" s="84" customFormat="1" ht="42.75">
      <c r="A131" s="73" t="s">
        <v>677</v>
      </c>
      <c r="B131" s="85">
        <v>85819522249</v>
      </c>
      <c r="C131" s="73" t="s">
        <v>766</v>
      </c>
      <c r="D131" s="73" t="s">
        <v>12</v>
      </c>
      <c r="E131" s="73" t="s">
        <v>20</v>
      </c>
      <c r="F131" s="73" t="s">
        <v>699</v>
      </c>
      <c r="G131" s="82">
        <v>1000</v>
      </c>
      <c r="H131" s="82">
        <v>1000</v>
      </c>
      <c r="I131" s="82">
        <v>1000</v>
      </c>
    </row>
    <row r="132" spans="1:9" s="84" customFormat="1" ht="42.75">
      <c r="A132" s="73" t="s">
        <v>678</v>
      </c>
      <c r="B132" s="85">
        <v>1576713210</v>
      </c>
      <c r="C132" s="73" t="s">
        <v>767</v>
      </c>
      <c r="D132" s="73" t="s">
        <v>12</v>
      </c>
      <c r="E132" s="73" t="s">
        <v>20</v>
      </c>
      <c r="F132" s="73" t="s">
        <v>700</v>
      </c>
      <c r="G132" s="82">
        <v>700</v>
      </c>
      <c r="H132" s="82">
        <v>700</v>
      </c>
      <c r="I132" s="82">
        <v>700</v>
      </c>
    </row>
    <row r="133" spans="1:9" s="84" customFormat="1" ht="14.25">
      <c r="A133" s="73" t="s">
        <v>679</v>
      </c>
      <c r="B133" s="85">
        <v>22981020234</v>
      </c>
      <c r="C133" s="73" t="s">
        <v>757</v>
      </c>
      <c r="D133" s="73" t="s">
        <v>12</v>
      </c>
      <c r="E133" s="73" t="s">
        <v>20</v>
      </c>
      <c r="F133" s="73" t="s">
        <v>701</v>
      </c>
      <c r="G133" s="82">
        <v>2750.01</v>
      </c>
      <c r="H133" s="66">
        <v>0</v>
      </c>
      <c r="I133" s="82">
        <v>2750.01</v>
      </c>
    </row>
    <row r="134" spans="1:9" s="84" customFormat="1" ht="14.25">
      <c r="A134" s="73" t="s">
        <v>148</v>
      </c>
      <c r="B134" s="85">
        <v>29979036001031</v>
      </c>
      <c r="C134" s="64" t="s">
        <v>434</v>
      </c>
      <c r="D134" s="64" t="s">
        <v>12</v>
      </c>
      <c r="E134" s="64" t="s">
        <v>20</v>
      </c>
      <c r="F134" s="73" t="s">
        <v>702</v>
      </c>
      <c r="G134" s="82">
        <v>67908.45</v>
      </c>
      <c r="H134" s="66">
        <v>0</v>
      </c>
      <c r="I134" s="82">
        <v>67908.45</v>
      </c>
    </row>
    <row r="135" spans="1:9" s="84" customFormat="1" ht="28.5">
      <c r="A135" s="73" t="s">
        <v>680</v>
      </c>
      <c r="B135" s="85">
        <v>4224028000163</v>
      </c>
      <c r="C135" s="73" t="s">
        <v>768</v>
      </c>
      <c r="D135" s="64" t="s">
        <v>12</v>
      </c>
      <c r="E135" s="64" t="s">
        <v>20</v>
      </c>
      <c r="F135" s="73" t="s">
        <v>703</v>
      </c>
      <c r="G135" s="82">
        <v>1052.5</v>
      </c>
      <c r="H135" s="66">
        <v>0</v>
      </c>
      <c r="I135" s="82">
        <v>1052.5</v>
      </c>
    </row>
    <row r="136" spans="1:9" s="84" customFormat="1" ht="57">
      <c r="A136" s="73" t="s">
        <v>681</v>
      </c>
      <c r="B136" s="85">
        <v>4575505000135</v>
      </c>
      <c r="C136" s="73" t="s">
        <v>769</v>
      </c>
      <c r="D136" s="73" t="s">
        <v>13</v>
      </c>
      <c r="E136" s="73" t="s">
        <v>37</v>
      </c>
      <c r="F136" s="73" t="s">
        <v>704</v>
      </c>
      <c r="G136" s="82">
        <v>22000</v>
      </c>
      <c r="H136" s="66">
        <v>0</v>
      </c>
      <c r="I136" s="82">
        <v>0</v>
      </c>
    </row>
    <row r="137" spans="1:9" s="84" customFormat="1" ht="57">
      <c r="A137" s="73" t="s">
        <v>681</v>
      </c>
      <c r="B137" s="85">
        <v>4575505000135</v>
      </c>
      <c r="C137" s="73" t="s">
        <v>769</v>
      </c>
      <c r="D137" s="73" t="s">
        <v>13</v>
      </c>
      <c r="E137" s="73" t="s">
        <v>37</v>
      </c>
      <c r="F137" s="73" t="s">
        <v>705</v>
      </c>
      <c r="G137" s="82">
        <v>18760</v>
      </c>
      <c r="H137" s="66">
        <v>0</v>
      </c>
      <c r="I137" s="82">
        <v>0</v>
      </c>
    </row>
    <row r="138" spans="1:9" s="84" customFormat="1" ht="28.5">
      <c r="A138" s="73" t="s">
        <v>26</v>
      </c>
      <c r="B138" s="85">
        <v>33000118000179</v>
      </c>
      <c r="C138" s="73" t="s">
        <v>647</v>
      </c>
      <c r="D138" s="64" t="s">
        <v>12</v>
      </c>
      <c r="E138" s="64" t="s">
        <v>20</v>
      </c>
      <c r="F138" s="73" t="s">
        <v>706</v>
      </c>
      <c r="G138" s="82">
        <v>19.52</v>
      </c>
      <c r="H138" s="66">
        <v>0</v>
      </c>
      <c r="I138" s="82">
        <v>19.52</v>
      </c>
    </row>
    <row r="139" spans="1:9" s="84" customFormat="1" ht="46.5" customHeight="1">
      <c r="A139" s="73" t="s">
        <v>533</v>
      </c>
      <c r="B139" s="85">
        <v>5610079000196</v>
      </c>
      <c r="C139" s="73" t="s">
        <v>770</v>
      </c>
      <c r="D139" s="64" t="s">
        <v>12</v>
      </c>
      <c r="E139" s="64" t="s">
        <v>20</v>
      </c>
      <c r="F139" s="73" t="s">
        <v>707</v>
      </c>
      <c r="G139" s="82">
        <v>186.23</v>
      </c>
      <c r="H139" s="66">
        <v>0</v>
      </c>
      <c r="I139" s="82">
        <v>186.23</v>
      </c>
    </row>
    <row r="140" spans="1:9" s="84" customFormat="1" ht="48.75" customHeight="1">
      <c r="A140" s="73" t="s">
        <v>531</v>
      </c>
      <c r="B140" s="85">
        <v>8848656000170</v>
      </c>
      <c r="C140" s="73" t="s">
        <v>771</v>
      </c>
      <c r="D140" s="64" t="s">
        <v>12</v>
      </c>
      <c r="E140" s="64" t="s">
        <v>20</v>
      </c>
      <c r="F140" s="73" t="s">
        <v>708</v>
      </c>
      <c r="G140" s="82">
        <v>30</v>
      </c>
      <c r="H140" s="66">
        <v>0</v>
      </c>
      <c r="I140" s="82">
        <v>30</v>
      </c>
    </row>
    <row r="141" spans="1:9" s="84" customFormat="1" ht="14.25">
      <c r="A141" s="73" t="s">
        <v>59</v>
      </c>
      <c r="B141" s="85">
        <v>34288970210</v>
      </c>
      <c r="C141" s="73" t="s">
        <v>757</v>
      </c>
      <c r="D141" s="73" t="s">
        <v>12</v>
      </c>
      <c r="E141" s="73" t="s">
        <v>20</v>
      </c>
      <c r="F141" s="73" t="s">
        <v>709</v>
      </c>
      <c r="G141" s="82">
        <v>2031.4</v>
      </c>
      <c r="H141" s="66">
        <v>0</v>
      </c>
      <c r="I141" s="82">
        <v>2031.4</v>
      </c>
    </row>
    <row r="142" spans="1:9" s="84" customFormat="1" ht="16.5" customHeight="1">
      <c r="A142" s="73" t="s">
        <v>682</v>
      </c>
      <c r="B142" s="85">
        <v>4289455204</v>
      </c>
      <c r="C142" s="73" t="s">
        <v>757</v>
      </c>
      <c r="D142" s="73" t="s">
        <v>12</v>
      </c>
      <c r="E142" s="73" t="s">
        <v>20</v>
      </c>
      <c r="F142" s="73" t="s">
        <v>710</v>
      </c>
      <c r="G142" s="82">
        <v>4824.6</v>
      </c>
      <c r="H142" s="82">
        <v>4824.6</v>
      </c>
      <c r="I142" s="82">
        <v>4824.6</v>
      </c>
    </row>
    <row r="143" spans="1:9" s="84" customFormat="1" ht="71.25">
      <c r="A143" s="73" t="s">
        <v>16</v>
      </c>
      <c r="B143" s="85">
        <v>9172237000124</v>
      </c>
      <c r="C143" s="73" t="s">
        <v>772</v>
      </c>
      <c r="D143" s="73" t="s">
        <v>13</v>
      </c>
      <c r="E143" s="73" t="s">
        <v>37</v>
      </c>
      <c r="F143" s="73" t="s">
        <v>711</v>
      </c>
      <c r="G143" s="82">
        <v>957343.17</v>
      </c>
      <c r="H143" s="66">
        <v>0</v>
      </c>
      <c r="I143" s="82">
        <v>0</v>
      </c>
    </row>
    <row r="144" spans="1:9" s="84" customFormat="1" ht="42.75">
      <c r="A144" s="73" t="s">
        <v>33</v>
      </c>
      <c r="B144" s="85">
        <v>2341467000120</v>
      </c>
      <c r="C144" s="73" t="s">
        <v>773</v>
      </c>
      <c r="D144" s="73" t="s">
        <v>12</v>
      </c>
      <c r="E144" s="73" t="s">
        <v>374</v>
      </c>
      <c r="F144" s="73" t="s">
        <v>712</v>
      </c>
      <c r="G144" s="82">
        <v>660617.6</v>
      </c>
      <c r="H144" s="66">
        <v>0</v>
      </c>
      <c r="I144" s="82">
        <v>0</v>
      </c>
    </row>
    <row r="145" spans="1:9" s="84" customFormat="1" ht="42.75">
      <c r="A145" s="73" t="s">
        <v>148</v>
      </c>
      <c r="B145" s="85">
        <v>29979036001031</v>
      </c>
      <c r="C145" s="73" t="s">
        <v>774</v>
      </c>
      <c r="D145" s="73" t="s">
        <v>12</v>
      </c>
      <c r="E145" s="73" t="s">
        <v>20</v>
      </c>
      <c r="F145" s="73" t="s">
        <v>713</v>
      </c>
      <c r="G145" s="82">
        <v>630.4</v>
      </c>
      <c r="H145" s="66">
        <v>0</v>
      </c>
      <c r="I145" s="82">
        <v>630.4</v>
      </c>
    </row>
    <row r="146" spans="1:9" s="84" customFormat="1" ht="32.25" customHeight="1">
      <c r="A146" s="73" t="s">
        <v>16</v>
      </c>
      <c r="B146" s="85">
        <v>9172237000124</v>
      </c>
      <c r="C146" s="73" t="s">
        <v>775</v>
      </c>
      <c r="D146" s="73" t="s">
        <v>13</v>
      </c>
      <c r="E146" s="73" t="s">
        <v>37</v>
      </c>
      <c r="F146" s="73" t="s">
        <v>714</v>
      </c>
      <c r="G146" s="82">
        <v>25777.92</v>
      </c>
      <c r="H146" s="66">
        <v>0</v>
      </c>
      <c r="I146" s="82">
        <v>0</v>
      </c>
    </row>
    <row r="147" spans="1:9" s="84" customFormat="1" ht="71.25">
      <c r="A147" s="73" t="s">
        <v>11</v>
      </c>
      <c r="B147" s="85">
        <v>33683111000107</v>
      </c>
      <c r="C147" s="73" t="s">
        <v>911</v>
      </c>
      <c r="D147" s="73" t="s">
        <v>12</v>
      </c>
      <c r="E147" s="73" t="s">
        <v>374</v>
      </c>
      <c r="F147" s="73" t="s">
        <v>796</v>
      </c>
      <c r="G147" s="82">
        <v>5563.98</v>
      </c>
      <c r="H147" s="82">
        <v>0</v>
      </c>
      <c r="I147" s="82">
        <v>0</v>
      </c>
    </row>
    <row r="148" spans="1:9" s="84" customFormat="1" ht="32.25" customHeight="1">
      <c r="A148" s="73" t="s">
        <v>798</v>
      </c>
      <c r="B148" s="85">
        <v>18148334803</v>
      </c>
      <c r="C148" s="73" t="s">
        <v>757</v>
      </c>
      <c r="D148" s="73" t="s">
        <v>12</v>
      </c>
      <c r="E148" s="73" t="s">
        <v>20</v>
      </c>
      <c r="F148" s="73" t="s">
        <v>797</v>
      </c>
      <c r="G148" s="82">
        <v>1833.34</v>
      </c>
      <c r="H148" s="82">
        <v>1833.34</v>
      </c>
      <c r="I148" s="82">
        <v>1833.34</v>
      </c>
    </row>
    <row r="149" spans="1:9" s="84" customFormat="1" ht="32.25" customHeight="1">
      <c r="A149" s="73" t="s">
        <v>800</v>
      </c>
      <c r="B149" s="85">
        <v>75079780444</v>
      </c>
      <c r="C149" s="73" t="s">
        <v>757</v>
      </c>
      <c r="D149" s="73" t="s">
        <v>12</v>
      </c>
      <c r="E149" s="73" t="s">
        <v>20</v>
      </c>
      <c r="F149" s="73" t="s">
        <v>799</v>
      </c>
      <c r="G149" s="82">
        <v>568.79</v>
      </c>
      <c r="H149" s="82">
        <v>568.79</v>
      </c>
      <c r="I149" s="82">
        <v>568.79</v>
      </c>
    </row>
    <row r="150" spans="1:9" s="84" customFormat="1" ht="32.25" customHeight="1">
      <c r="A150" s="73" t="s">
        <v>802</v>
      </c>
      <c r="B150" s="85">
        <v>6565086800</v>
      </c>
      <c r="C150" s="73" t="s">
        <v>757</v>
      </c>
      <c r="D150" s="73" t="s">
        <v>12</v>
      </c>
      <c r="E150" s="73" t="s">
        <v>20</v>
      </c>
      <c r="F150" s="73" t="s">
        <v>801</v>
      </c>
      <c r="G150" s="82">
        <v>224.2</v>
      </c>
      <c r="H150" s="82">
        <v>224.2</v>
      </c>
      <c r="I150" s="82">
        <v>224.2</v>
      </c>
    </row>
    <row r="151" spans="1:9" s="84" customFormat="1" ht="32.25" customHeight="1">
      <c r="A151" s="73" t="s">
        <v>670</v>
      </c>
      <c r="B151" s="85">
        <v>24303216291</v>
      </c>
      <c r="C151" s="73" t="s">
        <v>757</v>
      </c>
      <c r="D151" s="73" t="s">
        <v>12</v>
      </c>
      <c r="E151" s="73" t="s">
        <v>20</v>
      </c>
      <c r="F151" s="73" t="s">
        <v>803</v>
      </c>
      <c r="G151" s="82">
        <v>4583.35</v>
      </c>
      <c r="H151" s="82">
        <v>4583.35</v>
      </c>
      <c r="I151" s="82">
        <v>4583.35</v>
      </c>
    </row>
    <row r="152" spans="1:9" s="84" customFormat="1" ht="32.25" customHeight="1">
      <c r="A152" s="73" t="s">
        <v>148</v>
      </c>
      <c r="B152" s="85">
        <v>29979036001031</v>
      </c>
      <c r="C152" s="73" t="s">
        <v>912</v>
      </c>
      <c r="D152" s="73" t="s">
        <v>12</v>
      </c>
      <c r="E152" s="73" t="s">
        <v>20</v>
      </c>
      <c r="F152" s="73" t="s">
        <v>804</v>
      </c>
      <c r="G152" s="82">
        <v>88</v>
      </c>
      <c r="H152" s="82">
        <v>0</v>
      </c>
      <c r="I152" s="82">
        <v>0</v>
      </c>
    </row>
    <row r="153" spans="1:9" s="84" customFormat="1" ht="32.25" customHeight="1">
      <c r="A153" s="73" t="s">
        <v>806</v>
      </c>
      <c r="B153" s="85">
        <v>22436480249</v>
      </c>
      <c r="C153" s="73" t="s">
        <v>757</v>
      </c>
      <c r="D153" s="73" t="s">
        <v>12</v>
      </c>
      <c r="E153" s="73" t="s">
        <v>20</v>
      </c>
      <c r="F153" s="73" t="s">
        <v>805</v>
      </c>
      <c r="G153" s="82">
        <v>3666.68</v>
      </c>
      <c r="H153" s="82">
        <v>3666.68</v>
      </c>
      <c r="I153" s="82">
        <v>3666.68</v>
      </c>
    </row>
    <row r="154" spans="1:9" s="84" customFormat="1" ht="42.75">
      <c r="A154" s="73" t="s">
        <v>808</v>
      </c>
      <c r="B154" s="85">
        <v>70948798220</v>
      </c>
      <c r="C154" s="73" t="s">
        <v>913</v>
      </c>
      <c r="D154" s="73" t="s">
        <v>12</v>
      </c>
      <c r="E154" s="73" t="s">
        <v>20</v>
      </c>
      <c r="F154" s="73" t="s">
        <v>807</v>
      </c>
      <c r="G154" s="82">
        <v>200</v>
      </c>
      <c r="H154" s="82">
        <v>0</v>
      </c>
      <c r="I154" s="82">
        <v>0</v>
      </c>
    </row>
    <row r="155" spans="1:9" s="84" customFormat="1" ht="42.75">
      <c r="A155" s="73" t="s">
        <v>808</v>
      </c>
      <c r="B155" s="85">
        <v>70948798220</v>
      </c>
      <c r="C155" s="73" t="s">
        <v>913</v>
      </c>
      <c r="D155" s="73" t="s">
        <v>12</v>
      </c>
      <c r="E155" s="73" t="s">
        <v>20</v>
      </c>
      <c r="F155" s="73" t="s">
        <v>809</v>
      </c>
      <c r="G155" s="82">
        <v>350</v>
      </c>
      <c r="H155" s="82">
        <v>0</v>
      </c>
      <c r="I155" s="82">
        <v>0</v>
      </c>
    </row>
    <row r="156" spans="1:9" s="84" customFormat="1" ht="32.25" customHeight="1">
      <c r="A156" s="73" t="s">
        <v>551</v>
      </c>
      <c r="B156" s="85">
        <v>21533342253</v>
      </c>
      <c r="C156" s="73" t="s">
        <v>757</v>
      </c>
      <c r="D156" s="73" t="s">
        <v>12</v>
      </c>
      <c r="E156" s="73" t="s">
        <v>20</v>
      </c>
      <c r="F156" s="73" t="s">
        <v>810</v>
      </c>
      <c r="G156" s="82">
        <v>1015.7</v>
      </c>
      <c r="H156" s="82">
        <v>1015.7</v>
      </c>
      <c r="I156" s="82">
        <v>1015.7</v>
      </c>
    </row>
    <row r="157" spans="1:9" s="84" customFormat="1" ht="32.25" customHeight="1">
      <c r="A157" s="73" t="s">
        <v>812</v>
      </c>
      <c r="B157" s="85">
        <v>85082465791</v>
      </c>
      <c r="C157" s="73" t="s">
        <v>757</v>
      </c>
      <c r="D157" s="73" t="s">
        <v>12</v>
      </c>
      <c r="E157" s="73" t="s">
        <v>20</v>
      </c>
      <c r="F157" s="73" t="s">
        <v>811</v>
      </c>
      <c r="G157" s="82">
        <v>2031.4</v>
      </c>
      <c r="H157" s="82">
        <v>2031.4</v>
      </c>
      <c r="I157" s="82">
        <v>2031.4</v>
      </c>
    </row>
    <row r="158" spans="1:9" s="84" customFormat="1" ht="57">
      <c r="A158" s="73" t="s">
        <v>529</v>
      </c>
      <c r="B158" s="85">
        <v>4406195000125</v>
      </c>
      <c r="C158" s="73" t="s">
        <v>914</v>
      </c>
      <c r="D158" s="73" t="s">
        <v>12</v>
      </c>
      <c r="E158" s="73" t="s">
        <v>20</v>
      </c>
      <c r="F158" s="73" t="s">
        <v>813</v>
      </c>
      <c r="G158" s="82">
        <v>205.2</v>
      </c>
      <c r="H158" s="82">
        <v>205.2</v>
      </c>
      <c r="I158" s="82">
        <v>205.2</v>
      </c>
    </row>
    <row r="159" spans="1:9" s="84" customFormat="1" ht="32.25" customHeight="1">
      <c r="A159" s="73" t="s">
        <v>19</v>
      </c>
      <c r="B159" s="85">
        <v>4153748000185</v>
      </c>
      <c r="C159" s="73" t="s">
        <v>915</v>
      </c>
      <c r="D159" s="73" t="s">
        <v>12</v>
      </c>
      <c r="E159" s="73" t="s">
        <v>20</v>
      </c>
      <c r="F159" s="73" t="s">
        <v>814</v>
      </c>
      <c r="G159" s="82">
        <v>39200</v>
      </c>
      <c r="H159" s="82">
        <v>39200</v>
      </c>
      <c r="I159" s="82">
        <v>39200</v>
      </c>
    </row>
    <row r="160" spans="1:9" s="84" customFormat="1" ht="42.75">
      <c r="A160" s="73" t="s">
        <v>19</v>
      </c>
      <c r="B160" s="85">
        <v>4153748000185</v>
      </c>
      <c r="C160" s="73" t="s">
        <v>916</v>
      </c>
      <c r="D160" s="73" t="s">
        <v>12</v>
      </c>
      <c r="E160" s="73" t="s">
        <v>20</v>
      </c>
      <c r="F160" s="73" t="s">
        <v>815</v>
      </c>
      <c r="G160" s="82">
        <v>895745.4</v>
      </c>
      <c r="H160" s="82">
        <v>895745.4</v>
      </c>
      <c r="I160" s="82">
        <v>895745.4</v>
      </c>
    </row>
    <row r="161" spans="1:9" s="84" customFormat="1" ht="32.25" customHeight="1">
      <c r="A161" s="73" t="s">
        <v>817</v>
      </c>
      <c r="B161" s="85">
        <v>14220230000170</v>
      </c>
      <c r="C161" s="73" t="s">
        <v>917</v>
      </c>
      <c r="D161" s="73" t="s">
        <v>13</v>
      </c>
      <c r="E161" s="73" t="s">
        <v>32</v>
      </c>
      <c r="F161" s="73" t="s">
        <v>816</v>
      </c>
      <c r="G161" s="82">
        <v>14400</v>
      </c>
      <c r="H161" s="82">
        <v>0</v>
      </c>
      <c r="I161" s="82">
        <v>0</v>
      </c>
    </row>
    <row r="162" spans="1:9" s="84" customFormat="1" ht="85.5">
      <c r="A162" s="73" t="s">
        <v>136</v>
      </c>
      <c r="B162" s="85">
        <v>4409637000197</v>
      </c>
      <c r="C162" s="73" t="s">
        <v>918</v>
      </c>
      <c r="D162" s="73" t="s">
        <v>13</v>
      </c>
      <c r="E162" s="73" t="s">
        <v>32</v>
      </c>
      <c r="F162" s="73" t="s">
        <v>818</v>
      </c>
      <c r="G162" s="82">
        <v>764000</v>
      </c>
      <c r="H162" s="82">
        <v>0</v>
      </c>
      <c r="I162" s="82">
        <v>0</v>
      </c>
    </row>
    <row r="163" spans="1:9" s="84" customFormat="1" ht="71.25">
      <c r="A163" s="73" t="s">
        <v>820</v>
      </c>
      <c r="B163" s="85">
        <v>2765976000180</v>
      </c>
      <c r="C163" s="73" t="s">
        <v>919</v>
      </c>
      <c r="D163" s="73" t="s">
        <v>13</v>
      </c>
      <c r="E163" s="73" t="s">
        <v>32</v>
      </c>
      <c r="F163" s="73" t="s">
        <v>819</v>
      </c>
      <c r="G163" s="82">
        <v>344</v>
      </c>
      <c r="H163" s="82">
        <v>0</v>
      </c>
      <c r="I163" s="82">
        <v>0</v>
      </c>
    </row>
    <row r="164" spans="1:9" s="84" customFormat="1" ht="32.25" customHeight="1">
      <c r="A164" s="73" t="s">
        <v>148</v>
      </c>
      <c r="B164" s="85">
        <v>29979036001031</v>
      </c>
      <c r="C164" s="73" t="s">
        <v>920</v>
      </c>
      <c r="D164" s="73" t="s">
        <v>12</v>
      </c>
      <c r="E164" s="73" t="s">
        <v>20</v>
      </c>
      <c r="F164" s="73" t="s">
        <v>821</v>
      </c>
      <c r="G164" s="82">
        <v>66611.16</v>
      </c>
      <c r="H164" s="82">
        <v>0</v>
      </c>
      <c r="I164" s="82">
        <v>0</v>
      </c>
    </row>
    <row r="165" spans="1:9" s="84" customFormat="1" ht="57">
      <c r="A165" s="73" t="s">
        <v>19</v>
      </c>
      <c r="B165" s="85">
        <v>4153748000185</v>
      </c>
      <c r="C165" s="73" t="s">
        <v>921</v>
      </c>
      <c r="D165" s="73" t="s">
        <v>12</v>
      </c>
      <c r="E165" s="73" t="s">
        <v>20</v>
      </c>
      <c r="F165" s="73" t="s">
        <v>822</v>
      </c>
      <c r="G165" s="82">
        <v>3881.81</v>
      </c>
      <c r="H165" s="82">
        <v>3881.81</v>
      </c>
      <c r="I165" s="82">
        <v>3881.81</v>
      </c>
    </row>
    <row r="166" spans="1:9" s="84" customFormat="1" ht="32.25" customHeight="1">
      <c r="A166" s="73" t="s">
        <v>798</v>
      </c>
      <c r="B166" s="85">
        <v>18148334803</v>
      </c>
      <c r="C166" s="73" t="s">
        <v>757</v>
      </c>
      <c r="D166" s="73" t="s">
        <v>12</v>
      </c>
      <c r="E166" s="73" t="s">
        <v>20</v>
      </c>
      <c r="F166" s="73" t="s">
        <v>823</v>
      </c>
      <c r="G166" s="82">
        <v>1833.34</v>
      </c>
      <c r="H166" s="82">
        <v>1833.34</v>
      </c>
      <c r="I166" s="82">
        <v>1833.34</v>
      </c>
    </row>
    <row r="167" spans="1:9" s="84" customFormat="1" ht="32.25" customHeight="1">
      <c r="A167" s="73" t="s">
        <v>825</v>
      </c>
      <c r="B167" s="85">
        <v>25793111816</v>
      </c>
      <c r="C167" s="73" t="s">
        <v>757</v>
      </c>
      <c r="D167" s="73" t="s">
        <v>12</v>
      </c>
      <c r="E167" s="73" t="s">
        <v>20</v>
      </c>
      <c r="F167" s="73" t="s">
        <v>824</v>
      </c>
      <c r="G167" s="82">
        <v>964.92</v>
      </c>
      <c r="H167" s="82">
        <v>964.92</v>
      </c>
      <c r="I167" s="82">
        <v>964.92</v>
      </c>
    </row>
    <row r="168" spans="1:9" s="84" customFormat="1" ht="71.25">
      <c r="A168" s="73" t="s">
        <v>138</v>
      </c>
      <c r="B168" s="85">
        <v>40432544000147</v>
      </c>
      <c r="C168" s="73" t="s">
        <v>922</v>
      </c>
      <c r="D168" s="73" t="s">
        <v>13</v>
      </c>
      <c r="E168" s="73" t="s">
        <v>37</v>
      </c>
      <c r="F168" s="73" t="s">
        <v>826</v>
      </c>
      <c r="G168" s="82">
        <v>48929.82</v>
      </c>
      <c r="H168" s="82">
        <v>0</v>
      </c>
      <c r="I168" s="82">
        <v>0</v>
      </c>
    </row>
    <row r="169" spans="1:9" s="84" customFormat="1" ht="42.75">
      <c r="A169" s="73" t="s">
        <v>18</v>
      </c>
      <c r="B169" s="85">
        <v>5047556000157</v>
      </c>
      <c r="C169" s="73" t="s">
        <v>923</v>
      </c>
      <c r="D169" s="73" t="s">
        <v>13</v>
      </c>
      <c r="E169" s="73" t="s">
        <v>25</v>
      </c>
      <c r="F169" s="73" t="s">
        <v>827</v>
      </c>
      <c r="G169" s="82">
        <v>841.2</v>
      </c>
      <c r="H169" s="82">
        <v>0</v>
      </c>
      <c r="I169" s="82">
        <v>0</v>
      </c>
    </row>
    <row r="170" spans="1:9" s="84" customFormat="1" ht="99.75">
      <c r="A170" s="73" t="s">
        <v>137</v>
      </c>
      <c r="B170" s="85">
        <v>4561791000180</v>
      </c>
      <c r="C170" s="73" t="s">
        <v>924</v>
      </c>
      <c r="D170" s="73" t="s">
        <v>13</v>
      </c>
      <c r="E170" s="73" t="s">
        <v>37</v>
      </c>
      <c r="F170" s="73" t="s">
        <v>828</v>
      </c>
      <c r="G170" s="82">
        <v>61664</v>
      </c>
      <c r="H170" s="82">
        <v>0</v>
      </c>
      <c r="I170" s="82">
        <v>0</v>
      </c>
    </row>
    <row r="171" spans="1:9" s="84" customFormat="1" ht="71.25">
      <c r="A171" s="73" t="s">
        <v>830</v>
      </c>
      <c r="B171" s="85">
        <v>6539432000151</v>
      </c>
      <c r="C171" s="73" t="s">
        <v>925</v>
      </c>
      <c r="D171" s="73" t="s">
        <v>13</v>
      </c>
      <c r="E171" s="73" t="s">
        <v>37</v>
      </c>
      <c r="F171" s="73" t="s">
        <v>829</v>
      </c>
      <c r="G171" s="82">
        <v>25987.8</v>
      </c>
      <c r="H171" s="82">
        <v>0</v>
      </c>
      <c r="I171" s="82">
        <v>0</v>
      </c>
    </row>
    <row r="172" spans="1:9" s="84" customFormat="1" ht="71.25">
      <c r="A172" s="73" t="s">
        <v>830</v>
      </c>
      <c r="B172" s="85">
        <v>6539432000151</v>
      </c>
      <c r="C172" s="73" t="s">
        <v>925</v>
      </c>
      <c r="D172" s="73" t="s">
        <v>13</v>
      </c>
      <c r="E172" s="73" t="s">
        <v>37</v>
      </c>
      <c r="F172" s="73" t="s">
        <v>831</v>
      </c>
      <c r="G172" s="82">
        <v>8586.5</v>
      </c>
      <c r="H172" s="82">
        <v>0</v>
      </c>
      <c r="I172" s="82">
        <v>0</v>
      </c>
    </row>
    <row r="173" spans="1:9" s="84" customFormat="1" ht="42.75">
      <c r="A173" s="73" t="s">
        <v>833</v>
      </c>
      <c r="B173" s="85">
        <v>7669772000160</v>
      </c>
      <c r="C173" s="73" t="s">
        <v>926</v>
      </c>
      <c r="D173" s="73" t="s">
        <v>13</v>
      </c>
      <c r="E173" s="73" t="s">
        <v>32</v>
      </c>
      <c r="F173" s="73" t="s">
        <v>832</v>
      </c>
      <c r="G173" s="82">
        <v>7700</v>
      </c>
      <c r="H173" s="82">
        <v>0</v>
      </c>
      <c r="I173" s="82">
        <v>0</v>
      </c>
    </row>
    <row r="174" spans="1:9" s="84" customFormat="1" ht="42.75">
      <c r="A174" s="73" t="s">
        <v>835</v>
      </c>
      <c r="B174" s="85">
        <v>84111020000120</v>
      </c>
      <c r="C174" s="73" t="s">
        <v>926</v>
      </c>
      <c r="D174" s="73" t="s">
        <v>13</v>
      </c>
      <c r="E174" s="73" t="s">
        <v>32</v>
      </c>
      <c r="F174" s="73" t="s">
        <v>834</v>
      </c>
      <c r="G174" s="82">
        <v>50249.02</v>
      </c>
      <c r="H174" s="82">
        <v>0</v>
      </c>
      <c r="I174" s="82">
        <v>0</v>
      </c>
    </row>
    <row r="175" spans="1:9" s="84" customFormat="1" ht="42.75">
      <c r="A175" s="73" t="s">
        <v>837</v>
      </c>
      <c r="B175" s="85">
        <v>8208008000150</v>
      </c>
      <c r="C175" s="73" t="s">
        <v>926</v>
      </c>
      <c r="D175" s="73" t="s">
        <v>13</v>
      </c>
      <c r="E175" s="73" t="s">
        <v>32</v>
      </c>
      <c r="F175" s="73" t="s">
        <v>836</v>
      </c>
      <c r="G175" s="82">
        <v>2295</v>
      </c>
      <c r="H175" s="82">
        <v>0</v>
      </c>
      <c r="I175" s="82">
        <v>0</v>
      </c>
    </row>
    <row r="176" spans="1:9" s="84" customFormat="1" ht="42.75">
      <c r="A176" s="73" t="s">
        <v>839</v>
      </c>
      <c r="B176" s="85">
        <v>84499755000172</v>
      </c>
      <c r="C176" s="73" t="s">
        <v>926</v>
      </c>
      <c r="D176" s="73" t="s">
        <v>13</v>
      </c>
      <c r="E176" s="73" t="s">
        <v>32</v>
      </c>
      <c r="F176" s="73" t="s">
        <v>838</v>
      </c>
      <c r="G176" s="82">
        <v>33240</v>
      </c>
      <c r="H176" s="82">
        <v>0</v>
      </c>
      <c r="I176" s="82">
        <v>0</v>
      </c>
    </row>
    <row r="177" spans="1:9" s="84" customFormat="1" ht="42.75">
      <c r="A177" s="73" t="s">
        <v>522</v>
      </c>
      <c r="B177" s="85">
        <v>31739121287</v>
      </c>
      <c r="C177" s="73" t="s">
        <v>927</v>
      </c>
      <c r="D177" s="73" t="s">
        <v>12</v>
      </c>
      <c r="E177" s="73" t="s">
        <v>20</v>
      </c>
      <c r="F177" s="73" t="s">
        <v>840</v>
      </c>
      <c r="G177" s="82">
        <v>1087.41</v>
      </c>
      <c r="H177" s="82">
        <v>0</v>
      </c>
      <c r="I177" s="82">
        <v>0</v>
      </c>
    </row>
    <row r="178" spans="1:9" s="84" customFormat="1" ht="85.5">
      <c r="A178" s="73" t="s">
        <v>36</v>
      </c>
      <c r="B178" s="85">
        <v>1465093000192</v>
      </c>
      <c r="C178" s="73" t="s">
        <v>928</v>
      </c>
      <c r="D178" s="73" t="s">
        <v>13</v>
      </c>
      <c r="E178" s="73" t="s">
        <v>32</v>
      </c>
      <c r="F178" s="73" t="s">
        <v>841</v>
      </c>
      <c r="G178" s="82">
        <v>5778.6</v>
      </c>
      <c r="H178" s="82">
        <v>0</v>
      </c>
      <c r="I178" s="82">
        <v>0</v>
      </c>
    </row>
    <row r="179" spans="1:9" s="84" customFormat="1" ht="32.25" customHeight="1">
      <c r="A179" s="73" t="s">
        <v>19</v>
      </c>
      <c r="B179" s="85">
        <v>4153748000185</v>
      </c>
      <c r="C179" s="73" t="s">
        <v>929</v>
      </c>
      <c r="D179" s="73" t="s">
        <v>12</v>
      </c>
      <c r="E179" s="73" t="s">
        <v>20</v>
      </c>
      <c r="F179" s="73" t="s">
        <v>842</v>
      </c>
      <c r="G179" s="82">
        <v>1400</v>
      </c>
      <c r="H179" s="82">
        <v>1400</v>
      </c>
      <c r="I179" s="82">
        <v>1400</v>
      </c>
    </row>
    <row r="180" spans="1:9" s="84" customFormat="1" ht="42.75">
      <c r="A180" s="73" t="s">
        <v>58</v>
      </c>
      <c r="B180" s="85">
        <v>3146650215</v>
      </c>
      <c r="C180" s="73" t="s">
        <v>930</v>
      </c>
      <c r="D180" s="73" t="s">
        <v>12</v>
      </c>
      <c r="E180" s="73" t="s">
        <v>25</v>
      </c>
      <c r="F180" s="73" t="s">
        <v>843</v>
      </c>
      <c r="G180" s="82">
        <v>28050</v>
      </c>
      <c r="H180" s="82">
        <v>0</v>
      </c>
      <c r="I180" s="82">
        <v>0</v>
      </c>
    </row>
    <row r="181" spans="1:9" s="84" customFormat="1" ht="42.75">
      <c r="A181" s="73" t="s">
        <v>30</v>
      </c>
      <c r="B181" s="85">
        <v>14402379000170</v>
      </c>
      <c r="C181" s="73" t="s">
        <v>931</v>
      </c>
      <c r="D181" s="73" t="s">
        <v>12</v>
      </c>
      <c r="E181" s="73" t="s">
        <v>25</v>
      </c>
      <c r="F181" s="73" t="s">
        <v>844</v>
      </c>
      <c r="G181" s="82">
        <v>45000</v>
      </c>
      <c r="H181" s="82">
        <v>0</v>
      </c>
      <c r="I181" s="82">
        <v>0</v>
      </c>
    </row>
    <row r="182" spans="1:9" s="84" customFormat="1" ht="42.75">
      <c r="A182" s="73" t="s">
        <v>58</v>
      </c>
      <c r="B182" s="85">
        <v>3146650215</v>
      </c>
      <c r="C182" s="73" t="s">
        <v>932</v>
      </c>
      <c r="D182" s="73" t="s">
        <v>12</v>
      </c>
      <c r="E182" s="73" t="s">
        <v>25</v>
      </c>
      <c r="F182" s="73" t="s">
        <v>845</v>
      </c>
      <c r="G182" s="82">
        <v>13961.91</v>
      </c>
      <c r="H182" s="82">
        <v>0</v>
      </c>
      <c r="I182" s="82">
        <v>0</v>
      </c>
    </row>
    <row r="183" spans="1:9" s="84" customFormat="1" ht="42.75">
      <c r="A183" s="73" t="s">
        <v>26</v>
      </c>
      <c r="B183" s="85">
        <v>33000118000179</v>
      </c>
      <c r="C183" s="73" t="s">
        <v>933</v>
      </c>
      <c r="D183" s="73" t="s">
        <v>12</v>
      </c>
      <c r="E183" s="73" t="s">
        <v>374</v>
      </c>
      <c r="F183" s="73" t="s">
        <v>846</v>
      </c>
      <c r="G183" s="82">
        <v>44878.8</v>
      </c>
      <c r="H183" s="82">
        <v>0</v>
      </c>
      <c r="I183" s="82">
        <v>0</v>
      </c>
    </row>
    <row r="184" spans="1:9" s="84" customFormat="1" ht="42.75">
      <c r="A184" s="73" t="s">
        <v>139</v>
      </c>
      <c r="B184" s="85">
        <v>5828884000190</v>
      </c>
      <c r="C184" s="73" t="s">
        <v>934</v>
      </c>
      <c r="D184" s="73" t="s">
        <v>12</v>
      </c>
      <c r="E184" s="73" t="s">
        <v>25</v>
      </c>
      <c r="F184" s="73" t="s">
        <v>847</v>
      </c>
      <c r="G184" s="82">
        <v>135000</v>
      </c>
      <c r="H184" s="82">
        <v>0</v>
      </c>
      <c r="I184" s="82">
        <v>0</v>
      </c>
    </row>
    <row r="185" spans="1:9" s="84" customFormat="1" ht="42.75">
      <c r="A185" s="73" t="s">
        <v>141</v>
      </c>
      <c r="B185" s="85">
        <v>5423963000111</v>
      </c>
      <c r="C185" s="73" t="s">
        <v>935</v>
      </c>
      <c r="D185" s="73" t="s">
        <v>13</v>
      </c>
      <c r="E185" s="73" t="s">
        <v>32</v>
      </c>
      <c r="F185" s="73" t="s">
        <v>848</v>
      </c>
      <c r="G185" s="82">
        <v>35745.54</v>
      </c>
      <c r="H185" s="82">
        <v>0</v>
      </c>
      <c r="I185" s="82">
        <v>0</v>
      </c>
    </row>
    <row r="186" spans="1:9" s="84" customFormat="1" ht="42.75">
      <c r="A186" s="73" t="s">
        <v>69</v>
      </c>
      <c r="B186" s="85">
        <v>7870937000167</v>
      </c>
      <c r="C186" s="73" t="s">
        <v>936</v>
      </c>
      <c r="D186" s="73" t="s">
        <v>13</v>
      </c>
      <c r="E186" s="73" t="s">
        <v>37</v>
      </c>
      <c r="F186" s="73" t="s">
        <v>849</v>
      </c>
      <c r="G186" s="82">
        <v>58687.2</v>
      </c>
      <c r="H186" s="82">
        <v>0</v>
      </c>
      <c r="I186" s="82">
        <v>0</v>
      </c>
    </row>
    <row r="187" spans="1:9" s="84" customFormat="1" ht="42.75">
      <c r="A187" s="73" t="s">
        <v>69</v>
      </c>
      <c r="B187" s="85">
        <v>7870937000167</v>
      </c>
      <c r="C187" s="73" t="s">
        <v>937</v>
      </c>
      <c r="D187" s="73" t="s">
        <v>13</v>
      </c>
      <c r="E187" s="73" t="s">
        <v>37</v>
      </c>
      <c r="F187" s="73" t="s">
        <v>850</v>
      </c>
      <c r="G187" s="82">
        <v>33810.48</v>
      </c>
      <c r="H187" s="82">
        <v>0</v>
      </c>
      <c r="I187" s="82">
        <v>0</v>
      </c>
    </row>
    <row r="188" spans="1:9" s="84" customFormat="1" ht="42.75">
      <c r="A188" s="73" t="s">
        <v>142</v>
      </c>
      <c r="B188" s="85">
        <v>10195172000111</v>
      </c>
      <c r="C188" s="73" t="s">
        <v>938</v>
      </c>
      <c r="D188" s="73" t="s">
        <v>13</v>
      </c>
      <c r="E188" s="73" t="s">
        <v>37</v>
      </c>
      <c r="F188" s="73" t="s">
        <v>851</v>
      </c>
      <c r="G188" s="82">
        <v>92712.9</v>
      </c>
      <c r="H188" s="82">
        <v>0</v>
      </c>
      <c r="I188" s="82">
        <v>0</v>
      </c>
    </row>
    <row r="189" spans="1:9" s="68" customFormat="1" ht="29.25" customHeight="1">
      <c r="A189" s="64" t="s">
        <v>112</v>
      </c>
      <c r="B189" s="71" t="s">
        <v>120</v>
      </c>
      <c r="C189" s="64" t="s">
        <v>509</v>
      </c>
      <c r="D189" s="64" t="s">
        <v>12</v>
      </c>
      <c r="E189" s="64" t="s">
        <v>20</v>
      </c>
      <c r="F189" s="64" t="s">
        <v>205</v>
      </c>
      <c r="G189" s="66">
        <v>4533925.62</v>
      </c>
      <c r="H189" s="66">
        <v>0</v>
      </c>
      <c r="I189" s="66">
        <f>3631745.64+12559.36</f>
        <v>3644305</v>
      </c>
    </row>
    <row r="190" spans="1:9" s="67" customFormat="1" ht="29.25" customHeight="1">
      <c r="A190" s="64" t="s">
        <v>112</v>
      </c>
      <c r="B190" s="71" t="s">
        <v>120</v>
      </c>
      <c r="C190" s="64" t="s">
        <v>509</v>
      </c>
      <c r="D190" s="64" t="s">
        <v>12</v>
      </c>
      <c r="E190" s="64" t="s">
        <v>20</v>
      </c>
      <c r="F190" s="64" t="s">
        <v>206</v>
      </c>
      <c r="G190" s="66">
        <v>3196037.26</v>
      </c>
      <c r="H190" s="66">
        <v>0</v>
      </c>
      <c r="I190" s="66">
        <v>3196037.26</v>
      </c>
    </row>
    <row r="191" spans="1:9" s="67" customFormat="1" ht="29.25" customHeight="1">
      <c r="A191" s="64" t="s">
        <v>112</v>
      </c>
      <c r="B191" s="71" t="s">
        <v>120</v>
      </c>
      <c r="C191" s="64" t="s">
        <v>509</v>
      </c>
      <c r="D191" s="64" t="s">
        <v>12</v>
      </c>
      <c r="E191" s="64" t="s">
        <v>20</v>
      </c>
      <c r="F191" s="64" t="s">
        <v>207</v>
      </c>
      <c r="G191" s="66">
        <v>2251150.89</v>
      </c>
      <c r="H191" s="66">
        <v>0</v>
      </c>
      <c r="I191" s="66">
        <v>2251150.89</v>
      </c>
    </row>
    <row r="192" spans="1:9" s="67" customFormat="1" ht="29.25" customHeight="1">
      <c r="A192" s="64" t="s">
        <v>112</v>
      </c>
      <c r="B192" s="71" t="s">
        <v>120</v>
      </c>
      <c r="C192" s="64" t="s">
        <v>509</v>
      </c>
      <c r="D192" s="64" t="s">
        <v>12</v>
      </c>
      <c r="E192" s="64" t="s">
        <v>20</v>
      </c>
      <c r="F192" s="64" t="s">
        <v>208</v>
      </c>
      <c r="G192" s="66">
        <v>1050976.18</v>
      </c>
      <c r="H192" s="66">
        <v>0</v>
      </c>
      <c r="I192" s="66">
        <v>1050976.18</v>
      </c>
    </row>
    <row r="193" spans="1:9" s="67" customFormat="1" ht="29.25" customHeight="1">
      <c r="A193" s="64" t="s">
        <v>112</v>
      </c>
      <c r="B193" s="71" t="s">
        <v>120</v>
      </c>
      <c r="C193" s="64" t="s">
        <v>509</v>
      </c>
      <c r="D193" s="64" t="s">
        <v>12</v>
      </c>
      <c r="E193" s="64" t="s">
        <v>20</v>
      </c>
      <c r="F193" s="64" t="s">
        <v>209</v>
      </c>
      <c r="G193" s="66">
        <v>680237.63</v>
      </c>
      <c r="H193" s="66">
        <v>0</v>
      </c>
      <c r="I193" s="66">
        <v>680237.63</v>
      </c>
    </row>
    <row r="194" spans="1:9" s="67" customFormat="1" ht="29.25" customHeight="1">
      <c r="A194" s="64" t="s">
        <v>112</v>
      </c>
      <c r="B194" s="71" t="s">
        <v>120</v>
      </c>
      <c r="C194" s="64" t="s">
        <v>509</v>
      </c>
      <c r="D194" s="64" t="s">
        <v>12</v>
      </c>
      <c r="E194" s="64" t="s">
        <v>20</v>
      </c>
      <c r="F194" s="64" t="s">
        <v>210</v>
      </c>
      <c r="G194" s="66">
        <v>635368.76</v>
      </c>
      <c r="H194" s="66">
        <v>0</v>
      </c>
      <c r="I194" s="66">
        <v>635368.76</v>
      </c>
    </row>
    <row r="195" spans="1:9" s="67" customFormat="1" ht="29.25" customHeight="1">
      <c r="A195" s="64" t="s">
        <v>112</v>
      </c>
      <c r="B195" s="71" t="s">
        <v>120</v>
      </c>
      <c r="C195" s="64" t="s">
        <v>627</v>
      </c>
      <c r="D195" s="64" t="s">
        <v>12</v>
      </c>
      <c r="E195" s="64" t="s">
        <v>20</v>
      </c>
      <c r="F195" s="64" t="s">
        <v>211</v>
      </c>
      <c r="G195" s="66">
        <v>415743.69</v>
      </c>
      <c r="H195" s="66">
        <v>0</v>
      </c>
      <c r="I195" s="66">
        <v>415743.69</v>
      </c>
    </row>
    <row r="196" spans="1:9" s="67" customFormat="1" ht="29.25" customHeight="1">
      <c r="A196" s="64" t="s">
        <v>112</v>
      </c>
      <c r="B196" s="71" t="s">
        <v>120</v>
      </c>
      <c r="C196" s="64" t="s">
        <v>509</v>
      </c>
      <c r="D196" s="64" t="s">
        <v>12</v>
      </c>
      <c r="E196" s="64" t="s">
        <v>20</v>
      </c>
      <c r="F196" s="64" t="s">
        <v>212</v>
      </c>
      <c r="G196" s="66">
        <v>129025.96</v>
      </c>
      <c r="H196" s="66">
        <v>0</v>
      </c>
      <c r="I196" s="66">
        <v>129025.96</v>
      </c>
    </row>
    <row r="197" spans="1:9" s="67" customFormat="1" ht="29.25" customHeight="1">
      <c r="A197" s="64" t="s">
        <v>112</v>
      </c>
      <c r="B197" s="71" t="s">
        <v>120</v>
      </c>
      <c r="C197" s="64" t="s">
        <v>509</v>
      </c>
      <c r="D197" s="64" t="s">
        <v>12</v>
      </c>
      <c r="E197" s="64" t="s">
        <v>20</v>
      </c>
      <c r="F197" s="64" t="s">
        <v>213</v>
      </c>
      <c r="G197" s="66">
        <v>123369.22</v>
      </c>
      <c r="H197" s="66">
        <v>0</v>
      </c>
      <c r="I197" s="66">
        <v>123369.22</v>
      </c>
    </row>
    <row r="198" spans="1:9" s="67" customFormat="1" ht="29.25" customHeight="1">
      <c r="A198" s="64" t="s">
        <v>112</v>
      </c>
      <c r="B198" s="71" t="s">
        <v>120</v>
      </c>
      <c r="C198" s="64" t="s">
        <v>509</v>
      </c>
      <c r="D198" s="64" t="s">
        <v>12</v>
      </c>
      <c r="E198" s="64" t="s">
        <v>20</v>
      </c>
      <c r="F198" s="64" t="s">
        <v>214</v>
      </c>
      <c r="G198" s="66">
        <v>84585.6</v>
      </c>
      <c r="H198" s="66">
        <v>0</v>
      </c>
      <c r="I198" s="66">
        <v>84585.6</v>
      </c>
    </row>
    <row r="199" spans="1:9" s="67" customFormat="1" ht="29.25" customHeight="1">
      <c r="A199" s="64" t="s">
        <v>112</v>
      </c>
      <c r="B199" s="71" t="s">
        <v>120</v>
      </c>
      <c r="C199" s="64" t="s">
        <v>509</v>
      </c>
      <c r="D199" s="64" t="s">
        <v>12</v>
      </c>
      <c r="E199" s="64" t="s">
        <v>20</v>
      </c>
      <c r="F199" s="64" t="s">
        <v>215</v>
      </c>
      <c r="G199" s="66">
        <v>21270.6</v>
      </c>
      <c r="H199" s="66">
        <v>0</v>
      </c>
      <c r="I199" s="66">
        <v>21270.6</v>
      </c>
    </row>
    <row r="200" spans="1:9" s="67" customFormat="1" ht="29.25" customHeight="1">
      <c r="A200" s="64" t="s">
        <v>112</v>
      </c>
      <c r="B200" s="71" t="s">
        <v>120</v>
      </c>
      <c r="C200" s="64" t="s">
        <v>509</v>
      </c>
      <c r="D200" s="64" t="s">
        <v>12</v>
      </c>
      <c r="E200" s="64" t="s">
        <v>20</v>
      </c>
      <c r="F200" s="64" t="s">
        <v>216</v>
      </c>
      <c r="G200" s="66">
        <v>16836.170000000002</v>
      </c>
      <c r="H200" s="66">
        <v>0</v>
      </c>
      <c r="I200" s="66">
        <v>16836.170000000002</v>
      </c>
    </row>
    <row r="201" spans="1:9" s="67" customFormat="1" ht="29.25" customHeight="1">
      <c r="A201" s="64" t="s">
        <v>112</v>
      </c>
      <c r="B201" s="71" t="s">
        <v>120</v>
      </c>
      <c r="C201" s="64" t="s">
        <v>509</v>
      </c>
      <c r="D201" s="64" t="s">
        <v>12</v>
      </c>
      <c r="E201" s="64" t="s">
        <v>20</v>
      </c>
      <c r="F201" s="64" t="s">
        <v>217</v>
      </c>
      <c r="G201" s="66">
        <v>4515.11</v>
      </c>
      <c r="H201" s="66">
        <v>0</v>
      </c>
      <c r="I201" s="66">
        <v>4515.11</v>
      </c>
    </row>
    <row r="202" spans="1:9" s="67" customFormat="1" ht="29.25" customHeight="1">
      <c r="A202" s="64" t="s">
        <v>112</v>
      </c>
      <c r="B202" s="71" t="s">
        <v>120</v>
      </c>
      <c r="C202" s="64" t="s">
        <v>509</v>
      </c>
      <c r="D202" s="64" t="s">
        <v>12</v>
      </c>
      <c r="E202" s="64" t="s">
        <v>20</v>
      </c>
      <c r="F202" s="64" t="s">
        <v>218</v>
      </c>
      <c r="G202" s="66">
        <v>1910.98</v>
      </c>
      <c r="H202" s="66">
        <v>0</v>
      </c>
      <c r="I202" s="66">
        <v>1910.98</v>
      </c>
    </row>
    <row r="203" spans="1:9" s="67" customFormat="1" ht="29.25" customHeight="1">
      <c r="A203" s="64" t="s">
        <v>112</v>
      </c>
      <c r="B203" s="71" t="s">
        <v>120</v>
      </c>
      <c r="C203" s="64" t="s">
        <v>509</v>
      </c>
      <c r="D203" s="64" t="s">
        <v>12</v>
      </c>
      <c r="E203" s="64" t="s">
        <v>20</v>
      </c>
      <c r="F203" s="64" t="s">
        <v>228</v>
      </c>
      <c r="G203" s="66">
        <v>971725.91</v>
      </c>
      <c r="H203" s="66">
        <v>0</v>
      </c>
      <c r="I203" s="66">
        <v>902247.65</v>
      </c>
    </row>
    <row r="204" spans="1:9" s="67" customFormat="1" ht="29.25" customHeight="1">
      <c r="A204" s="64" t="s">
        <v>112</v>
      </c>
      <c r="B204" s="71" t="s">
        <v>120</v>
      </c>
      <c r="C204" s="64" t="s">
        <v>510</v>
      </c>
      <c r="D204" s="64" t="s">
        <v>12</v>
      </c>
      <c r="E204" s="64" t="s">
        <v>20</v>
      </c>
      <c r="F204" s="64" t="s">
        <v>233</v>
      </c>
      <c r="G204" s="66">
        <v>7500</v>
      </c>
      <c r="H204" s="66">
        <v>0</v>
      </c>
      <c r="I204" s="66">
        <v>7500</v>
      </c>
    </row>
    <row r="205" spans="1:9" s="67" customFormat="1" ht="29.25" customHeight="1">
      <c r="A205" s="64" t="s">
        <v>112</v>
      </c>
      <c r="B205" s="71" t="s">
        <v>120</v>
      </c>
      <c r="C205" s="64" t="s">
        <v>511</v>
      </c>
      <c r="D205" s="64" t="s">
        <v>12</v>
      </c>
      <c r="E205" s="64" t="s">
        <v>20</v>
      </c>
      <c r="F205" s="64" t="s">
        <v>238</v>
      </c>
      <c r="G205" s="66">
        <v>2750</v>
      </c>
      <c r="H205" s="66">
        <v>0</v>
      </c>
      <c r="I205" s="66">
        <v>2750</v>
      </c>
    </row>
    <row r="206" spans="1:9" s="67" customFormat="1" ht="29.25" customHeight="1">
      <c r="A206" s="64" t="s">
        <v>112</v>
      </c>
      <c r="B206" s="71" t="s">
        <v>120</v>
      </c>
      <c r="C206" s="64" t="s">
        <v>629</v>
      </c>
      <c r="D206" s="64" t="s">
        <v>12</v>
      </c>
      <c r="E206" s="64" t="s">
        <v>20</v>
      </c>
      <c r="F206" s="64" t="s">
        <v>239</v>
      </c>
      <c r="G206" s="66">
        <v>713299.2</v>
      </c>
      <c r="H206" s="66">
        <v>0</v>
      </c>
      <c r="I206" s="66">
        <v>713299.2</v>
      </c>
    </row>
    <row r="207" spans="1:9" s="67" customFormat="1" ht="29.25" customHeight="1">
      <c r="A207" s="64" t="s">
        <v>112</v>
      </c>
      <c r="B207" s="71" t="s">
        <v>120</v>
      </c>
      <c r="C207" s="64" t="s">
        <v>512</v>
      </c>
      <c r="D207" s="64" t="s">
        <v>12</v>
      </c>
      <c r="E207" s="64" t="s">
        <v>20</v>
      </c>
      <c r="F207" s="64" t="s">
        <v>240</v>
      </c>
      <c r="G207" s="66">
        <v>2036484.54</v>
      </c>
      <c r="H207" s="66">
        <v>0</v>
      </c>
      <c r="I207" s="66">
        <v>1867220.61</v>
      </c>
    </row>
    <row r="208" spans="1:9" s="67" customFormat="1" ht="29.25" customHeight="1">
      <c r="A208" s="64" t="s">
        <v>112</v>
      </c>
      <c r="B208" s="71" t="s">
        <v>120</v>
      </c>
      <c r="C208" s="64" t="s">
        <v>512</v>
      </c>
      <c r="D208" s="64" t="s">
        <v>12</v>
      </c>
      <c r="E208" s="64" t="s">
        <v>20</v>
      </c>
      <c r="F208" s="64" t="s">
        <v>241</v>
      </c>
      <c r="G208" s="66">
        <v>126699</v>
      </c>
      <c r="H208" s="66">
        <v>0</v>
      </c>
      <c r="I208" s="66">
        <v>126699</v>
      </c>
    </row>
    <row r="209" spans="1:9" s="67" customFormat="1" ht="29.25" customHeight="1">
      <c r="A209" s="64" t="s">
        <v>112</v>
      </c>
      <c r="B209" s="71" t="s">
        <v>120</v>
      </c>
      <c r="C209" s="64" t="s">
        <v>512</v>
      </c>
      <c r="D209" s="64" t="s">
        <v>12</v>
      </c>
      <c r="E209" s="64" t="s">
        <v>20</v>
      </c>
      <c r="F209" s="64" t="s">
        <v>242</v>
      </c>
      <c r="G209" s="66">
        <v>13138.07</v>
      </c>
      <c r="H209" s="66">
        <v>0</v>
      </c>
      <c r="I209" s="66">
        <v>13138.07</v>
      </c>
    </row>
    <row r="210" spans="1:9" s="67" customFormat="1" ht="29.25" customHeight="1">
      <c r="A210" s="64" t="s">
        <v>112</v>
      </c>
      <c r="B210" s="71" t="s">
        <v>120</v>
      </c>
      <c r="C210" s="64" t="s">
        <v>512</v>
      </c>
      <c r="D210" s="64" t="s">
        <v>12</v>
      </c>
      <c r="E210" s="64" t="s">
        <v>20</v>
      </c>
      <c r="F210" s="64" t="s">
        <v>243</v>
      </c>
      <c r="G210" s="66">
        <v>1757.36</v>
      </c>
      <c r="H210" s="66">
        <v>0</v>
      </c>
      <c r="I210" s="66">
        <v>1757.36</v>
      </c>
    </row>
    <row r="211" spans="1:9" s="67" customFormat="1" ht="29.25" customHeight="1">
      <c r="A211" s="64" t="s">
        <v>112</v>
      </c>
      <c r="B211" s="71" t="s">
        <v>120</v>
      </c>
      <c r="C211" s="64" t="s">
        <v>627</v>
      </c>
      <c r="D211" s="64" t="s">
        <v>12</v>
      </c>
      <c r="E211" s="64" t="s">
        <v>20</v>
      </c>
      <c r="F211" s="64" t="s">
        <v>244</v>
      </c>
      <c r="G211" s="66">
        <v>78173.43000000001</v>
      </c>
      <c r="H211" s="66">
        <v>0</v>
      </c>
      <c r="I211" s="66">
        <v>78173.43000000001</v>
      </c>
    </row>
    <row r="212" spans="1:9" s="67" customFormat="1" ht="29.25" customHeight="1">
      <c r="A212" s="64" t="s">
        <v>112</v>
      </c>
      <c r="B212" s="71" t="s">
        <v>120</v>
      </c>
      <c r="C212" s="64" t="s">
        <v>629</v>
      </c>
      <c r="D212" s="64" t="s">
        <v>12</v>
      </c>
      <c r="E212" s="64" t="s">
        <v>20</v>
      </c>
      <c r="F212" s="64" t="s">
        <v>245</v>
      </c>
      <c r="G212" s="66">
        <v>4377.7300000000005</v>
      </c>
      <c r="H212" s="66">
        <v>0</v>
      </c>
      <c r="I212" s="66">
        <v>4377.7300000000005</v>
      </c>
    </row>
    <row r="213" spans="1:9" s="67" customFormat="1" ht="29.25" customHeight="1">
      <c r="A213" s="64" t="s">
        <v>112</v>
      </c>
      <c r="B213" s="71" t="s">
        <v>120</v>
      </c>
      <c r="C213" s="64" t="s">
        <v>513</v>
      </c>
      <c r="D213" s="64" t="s">
        <v>12</v>
      </c>
      <c r="E213" s="64" t="s">
        <v>20</v>
      </c>
      <c r="F213" s="64" t="s">
        <v>246</v>
      </c>
      <c r="G213" s="66">
        <v>120000</v>
      </c>
      <c r="H213" s="66">
        <v>0</v>
      </c>
      <c r="I213" s="66">
        <v>106800</v>
      </c>
    </row>
    <row r="214" spans="1:9" s="67" customFormat="1" ht="29.25" customHeight="1">
      <c r="A214" s="64" t="s">
        <v>112</v>
      </c>
      <c r="B214" s="71" t="s">
        <v>120</v>
      </c>
      <c r="C214" s="64" t="s">
        <v>627</v>
      </c>
      <c r="D214" s="64" t="s">
        <v>12</v>
      </c>
      <c r="E214" s="64" t="s">
        <v>20</v>
      </c>
      <c r="F214" s="64" t="s">
        <v>247</v>
      </c>
      <c r="G214" s="66">
        <v>1496.3</v>
      </c>
      <c r="H214" s="66">
        <v>0</v>
      </c>
      <c r="I214" s="66">
        <v>1496.3</v>
      </c>
    </row>
    <row r="215" spans="1:9" s="67" customFormat="1" ht="29.25" customHeight="1">
      <c r="A215" s="64" t="s">
        <v>112</v>
      </c>
      <c r="B215" s="71" t="s">
        <v>120</v>
      </c>
      <c r="C215" s="64" t="s">
        <v>627</v>
      </c>
      <c r="D215" s="64" t="s">
        <v>12</v>
      </c>
      <c r="E215" s="64" t="s">
        <v>20</v>
      </c>
      <c r="F215" s="64" t="s">
        <v>248</v>
      </c>
      <c r="G215" s="66">
        <v>725171.21</v>
      </c>
      <c r="H215" s="66">
        <v>0</v>
      </c>
      <c r="I215" s="66">
        <v>679082.25</v>
      </c>
    </row>
    <row r="216" spans="1:9" s="67" customFormat="1" ht="29.25" customHeight="1">
      <c r="A216" s="64" t="s">
        <v>112</v>
      </c>
      <c r="B216" s="71" t="s">
        <v>120</v>
      </c>
      <c r="C216" s="64" t="s">
        <v>514</v>
      </c>
      <c r="D216" s="64" t="s">
        <v>12</v>
      </c>
      <c r="E216" s="64" t="s">
        <v>20</v>
      </c>
      <c r="F216" s="64" t="s">
        <v>249</v>
      </c>
      <c r="G216" s="66">
        <v>82500</v>
      </c>
      <c r="H216" s="66">
        <v>0</v>
      </c>
      <c r="I216" s="66">
        <v>77421.16</v>
      </c>
    </row>
    <row r="217" spans="1:9" s="67" customFormat="1" ht="29.25" customHeight="1">
      <c r="A217" s="64" t="s">
        <v>112</v>
      </c>
      <c r="B217" s="71" t="s">
        <v>120</v>
      </c>
      <c r="C217" s="64" t="s">
        <v>510</v>
      </c>
      <c r="D217" s="64" t="s">
        <v>12</v>
      </c>
      <c r="E217" s="64" t="s">
        <v>20</v>
      </c>
      <c r="F217" s="64" t="s">
        <v>250</v>
      </c>
      <c r="G217" s="66">
        <v>15000</v>
      </c>
      <c r="H217" s="66">
        <v>0</v>
      </c>
      <c r="I217" s="66">
        <v>13863.01</v>
      </c>
    </row>
    <row r="218" spans="1:9" s="67" customFormat="1" ht="29.25" customHeight="1">
      <c r="A218" s="64" t="s">
        <v>112</v>
      </c>
      <c r="B218" s="71" t="s">
        <v>120</v>
      </c>
      <c r="C218" s="64" t="s">
        <v>515</v>
      </c>
      <c r="D218" s="64" t="s">
        <v>12</v>
      </c>
      <c r="E218" s="64" t="s">
        <v>20</v>
      </c>
      <c r="F218" s="64" t="s">
        <v>252</v>
      </c>
      <c r="G218" s="66">
        <v>15000</v>
      </c>
      <c r="H218" s="66">
        <v>0</v>
      </c>
      <c r="I218" s="66">
        <v>15000</v>
      </c>
    </row>
    <row r="219" spans="1:9" s="69" customFormat="1" ht="14.25">
      <c r="A219" s="73" t="s">
        <v>112</v>
      </c>
      <c r="B219" s="76" t="s">
        <v>158</v>
      </c>
      <c r="C219" s="73" t="s">
        <v>515</v>
      </c>
      <c r="D219" s="73" t="s">
        <v>12</v>
      </c>
      <c r="E219" s="73" t="s">
        <v>20</v>
      </c>
      <c r="F219" s="73" t="s">
        <v>568</v>
      </c>
      <c r="G219" s="66">
        <v>15000</v>
      </c>
      <c r="H219" s="66">
        <v>0</v>
      </c>
      <c r="I219" s="66">
        <v>15000</v>
      </c>
    </row>
    <row r="220" spans="1:9" s="69" customFormat="1" ht="14.25">
      <c r="A220" s="73" t="s">
        <v>112</v>
      </c>
      <c r="B220" s="76" t="s">
        <v>158</v>
      </c>
      <c r="C220" s="73" t="s">
        <v>510</v>
      </c>
      <c r="D220" s="73" t="s">
        <v>12</v>
      </c>
      <c r="E220" s="73" t="s">
        <v>20</v>
      </c>
      <c r="F220" s="73" t="s">
        <v>569</v>
      </c>
      <c r="G220" s="66">
        <v>15000</v>
      </c>
      <c r="H220" s="66">
        <v>0</v>
      </c>
      <c r="I220" s="66">
        <v>13863.01</v>
      </c>
    </row>
    <row r="221" spans="1:9" s="69" customFormat="1" ht="14.25">
      <c r="A221" s="73" t="s">
        <v>112</v>
      </c>
      <c r="B221" s="76" t="s">
        <v>158</v>
      </c>
      <c r="C221" s="73" t="s">
        <v>510</v>
      </c>
      <c r="D221" s="73" t="s">
        <v>12</v>
      </c>
      <c r="E221" s="73" t="s">
        <v>20</v>
      </c>
      <c r="F221" s="73" t="s">
        <v>570</v>
      </c>
      <c r="G221" s="66">
        <v>7500</v>
      </c>
      <c r="H221" s="66">
        <v>0</v>
      </c>
      <c r="I221" s="66">
        <v>7500</v>
      </c>
    </row>
    <row r="222" spans="1:9" s="69" customFormat="1" ht="14.25">
      <c r="A222" s="73" t="s">
        <v>112</v>
      </c>
      <c r="B222" s="76" t="s">
        <v>158</v>
      </c>
      <c r="C222" s="73" t="s">
        <v>625</v>
      </c>
      <c r="D222" s="73" t="s">
        <v>12</v>
      </c>
      <c r="E222" s="73" t="s">
        <v>20</v>
      </c>
      <c r="F222" s="73" t="s">
        <v>571</v>
      </c>
      <c r="G222" s="66">
        <v>79090.51</v>
      </c>
      <c r="H222" s="66">
        <v>0</v>
      </c>
      <c r="I222" s="66">
        <v>79090.51</v>
      </c>
    </row>
    <row r="223" spans="1:9" s="69" customFormat="1" ht="14.25">
      <c r="A223" s="73" t="s">
        <v>112</v>
      </c>
      <c r="B223" s="76" t="s">
        <v>158</v>
      </c>
      <c r="C223" s="73" t="s">
        <v>628</v>
      </c>
      <c r="D223" s="73" t="s">
        <v>12</v>
      </c>
      <c r="E223" s="73" t="s">
        <v>20</v>
      </c>
      <c r="F223" s="73" t="s">
        <v>572</v>
      </c>
      <c r="G223" s="66">
        <v>4377.7300000000005</v>
      </c>
      <c r="H223" s="66">
        <v>0</v>
      </c>
      <c r="I223" s="66">
        <v>4377.7300000000005</v>
      </c>
    </row>
    <row r="224" spans="1:9" s="69" customFormat="1" ht="14.25">
      <c r="A224" s="73" t="s">
        <v>112</v>
      </c>
      <c r="B224" s="76" t="s">
        <v>158</v>
      </c>
      <c r="C224" s="73" t="s">
        <v>625</v>
      </c>
      <c r="D224" s="73" t="s">
        <v>12</v>
      </c>
      <c r="E224" s="73" t="s">
        <v>20</v>
      </c>
      <c r="F224" s="73" t="s">
        <v>573</v>
      </c>
      <c r="G224" s="66">
        <v>2785</v>
      </c>
      <c r="H224" s="66">
        <v>0</v>
      </c>
      <c r="I224" s="66">
        <v>2785</v>
      </c>
    </row>
    <row r="225" spans="1:9" s="69" customFormat="1" ht="14.25">
      <c r="A225" s="73" t="s">
        <v>112</v>
      </c>
      <c r="B225" s="76" t="s">
        <v>158</v>
      </c>
      <c r="C225" s="73" t="s">
        <v>628</v>
      </c>
      <c r="D225" s="73" t="s">
        <v>12</v>
      </c>
      <c r="E225" s="73" t="s">
        <v>20</v>
      </c>
      <c r="F225" s="73" t="s">
        <v>574</v>
      </c>
      <c r="G225" s="66">
        <v>713299.2</v>
      </c>
      <c r="H225" s="66">
        <v>0</v>
      </c>
      <c r="I225" s="66">
        <v>713299.2</v>
      </c>
    </row>
    <row r="226" spans="1:9" s="69" customFormat="1" ht="14.25">
      <c r="A226" s="73" t="s">
        <v>112</v>
      </c>
      <c r="B226" s="76" t="s">
        <v>158</v>
      </c>
      <c r="C226" s="73" t="s">
        <v>630</v>
      </c>
      <c r="D226" s="73" t="s">
        <v>12</v>
      </c>
      <c r="E226" s="73" t="s">
        <v>20</v>
      </c>
      <c r="F226" s="73" t="s">
        <v>575</v>
      </c>
      <c r="G226" s="66">
        <v>4570748.31</v>
      </c>
      <c r="H226" s="66">
        <v>0</v>
      </c>
      <c r="I226" s="66">
        <v>3684035.15</v>
      </c>
    </row>
    <row r="227" spans="1:9" s="69" customFormat="1" ht="14.25">
      <c r="A227" s="73" t="s">
        <v>112</v>
      </c>
      <c r="B227" s="76" t="s">
        <v>158</v>
      </c>
      <c r="C227" s="73" t="s">
        <v>630</v>
      </c>
      <c r="D227" s="73" t="s">
        <v>12</v>
      </c>
      <c r="E227" s="73" t="s">
        <v>20</v>
      </c>
      <c r="F227" s="73" t="s">
        <v>576</v>
      </c>
      <c r="G227" s="66">
        <v>3184022.4</v>
      </c>
      <c r="H227" s="66">
        <v>0</v>
      </c>
      <c r="I227" s="66">
        <v>3184022.4</v>
      </c>
    </row>
    <row r="228" spans="1:9" s="69" customFormat="1" ht="14.25">
      <c r="A228" s="73" t="s">
        <v>112</v>
      </c>
      <c r="B228" s="76" t="s">
        <v>158</v>
      </c>
      <c r="C228" s="73" t="s">
        <v>630</v>
      </c>
      <c r="D228" s="73" t="s">
        <v>12</v>
      </c>
      <c r="E228" s="73" t="s">
        <v>20</v>
      </c>
      <c r="F228" s="73" t="s">
        <v>577</v>
      </c>
      <c r="G228" s="66">
        <v>680522.02</v>
      </c>
      <c r="H228" s="66">
        <v>0</v>
      </c>
      <c r="I228" s="66">
        <v>680522.02</v>
      </c>
    </row>
    <row r="229" spans="1:9" s="69" customFormat="1" ht="14.25">
      <c r="A229" s="73" t="s">
        <v>112</v>
      </c>
      <c r="B229" s="76" t="s">
        <v>158</v>
      </c>
      <c r="C229" s="73" t="s">
        <v>630</v>
      </c>
      <c r="D229" s="73" t="s">
        <v>12</v>
      </c>
      <c r="E229" s="73" t="s">
        <v>20</v>
      </c>
      <c r="F229" s="73" t="s">
        <v>578</v>
      </c>
      <c r="G229" s="66">
        <v>530864.6900000001</v>
      </c>
      <c r="H229" s="66">
        <v>0</v>
      </c>
      <c r="I229" s="66">
        <v>530864.6900000001</v>
      </c>
    </row>
    <row r="230" spans="1:9" s="69" customFormat="1" ht="14.25">
      <c r="A230" s="73" t="s">
        <v>112</v>
      </c>
      <c r="B230" s="76" t="s">
        <v>158</v>
      </c>
      <c r="C230" s="73" t="s">
        <v>630</v>
      </c>
      <c r="D230" s="73" t="s">
        <v>12</v>
      </c>
      <c r="E230" s="73" t="s">
        <v>20</v>
      </c>
      <c r="F230" s="73" t="s">
        <v>579</v>
      </c>
      <c r="G230" s="66">
        <v>192487.24</v>
      </c>
      <c r="H230" s="66">
        <v>0</v>
      </c>
      <c r="I230" s="66">
        <v>192487.24</v>
      </c>
    </row>
    <row r="231" spans="1:9" s="69" customFormat="1" ht="14.25">
      <c r="A231" s="73" t="s">
        <v>112</v>
      </c>
      <c r="B231" s="76" t="s">
        <v>158</v>
      </c>
      <c r="C231" s="73" t="s">
        <v>630</v>
      </c>
      <c r="D231" s="73" t="s">
        <v>12</v>
      </c>
      <c r="E231" s="73" t="s">
        <v>20</v>
      </c>
      <c r="F231" s="73" t="s">
        <v>580</v>
      </c>
      <c r="G231" s="66">
        <v>127975.82</v>
      </c>
      <c r="H231" s="66">
        <v>0</v>
      </c>
      <c r="I231" s="66">
        <v>127975.82</v>
      </c>
    </row>
    <row r="232" spans="1:9" s="69" customFormat="1" ht="14.25">
      <c r="A232" s="73" t="s">
        <v>112</v>
      </c>
      <c r="B232" s="76" t="s">
        <v>158</v>
      </c>
      <c r="C232" s="73" t="s">
        <v>630</v>
      </c>
      <c r="D232" s="73" t="s">
        <v>12</v>
      </c>
      <c r="E232" s="73" t="s">
        <v>20</v>
      </c>
      <c r="F232" s="73" t="s">
        <v>581</v>
      </c>
      <c r="G232" s="66">
        <v>84585.6</v>
      </c>
      <c r="H232" s="66">
        <v>0</v>
      </c>
      <c r="I232" s="66">
        <v>84585.6</v>
      </c>
    </row>
    <row r="233" spans="1:9" s="69" customFormat="1" ht="14.25">
      <c r="A233" s="73" t="s">
        <v>112</v>
      </c>
      <c r="B233" s="76" t="s">
        <v>158</v>
      </c>
      <c r="C233" s="73" t="s">
        <v>630</v>
      </c>
      <c r="D233" s="73" t="s">
        <v>12</v>
      </c>
      <c r="E233" s="73" t="s">
        <v>20</v>
      </c>
      <c r="F233" s="73" t="s">
        <v>582</v>
      </c>
      <c r="G233" s="66">
        <v>80755.51</v>
      </c>
      <c r="H233" s="66">
        <v>0</v>
      </c>
      <c r="I233" s="66">
        <v>80755.51</v>
      </c>
    </row>
    <row r="234" spans="1:9" s="69" customFormat="1" ht="14.25">
      <c r="A234" s="73" t="s">
        <v>112</v>
      </c>
      <c r="B234" s="76" t="s">
        <v>158</v>
      </c>
      <c r="C234" s="73" t="s">
        <v>630</v>
      </c>
      <c r="D234" s="73" t="s">
        <v>12</v>
      </c>
      <c r="E234" s="73" t="s">
        <v>20</v>
      </c>
      <c r="F234" s="73" t="s">
        <v>583</v>
      </c>
      <c r="G234" s="66">
        <v>22997.22</v>
      </c>
      <c r="H234" s="66">
        <v>0</v>
      </c>
      <c r="I234" s="66">
        <v>22997.22</v>
      </c>
    </row>
    <row r="235" spans="1:9" s="69" customFormat="1" ht="14.25">
      <c r="A235" s="73" t="s">
        <v>112</v>
      </c>
      <c r="B235" s="76" t="s">
        <v>158</v>
      </c>
      <c r="C235" s="73" t="s">
        <v>630</v>
      </c>
      <c r="D235" s="73" t="s">
        <v>12</v>
      </c>
      <c r="E235" s="73" t="s">
        <v>20</v>
      </c>
      <c r="F235" s="73" t="s">
        <v>584</v>
      </c>
      <c r="G235" s="66">
        <v>15458.15</v>
      </c>
      <c r="H235" s="66">
        <v>0</v>
      </c>
      <c r="I235" s="66">
        <v>15458.15</v>
      </c>
    </row>
    <row r="236" spans="1:9" s="69" customFormat="1" ht="14.25">
      <c r="A236" s="73" t="s">
        <v>112</v>
      </c>
      <c r="B236" s="76" t="s">
        <v>158</v>
      </c>
      <c r="C236" s="73" t="s">
        <v>630</v>
      </c>
      <c r="D236" s="73" t="s">
        <v>12</v>
      </c>
      <c r="E236" s="73" t="s">
        <v>20</v>
      </c>
      <c r="F236" s="73" t="s">
        <v>585</v>
      </c>
      <c r="G236" s="66">
        <v>6104.98</v>
      </c>
      <c r="H236" s="66">
        <v>0</v>
      </c>
      <c r="I236" s="66">
        <v>6104.98</v>
      </c>
    </row>
    <row r="237" spans="1:9" s="69" customFormat="1" ht="28.5">
      <c r="A237" s="73" t="s">
        <v>112</v>
      </c>
      <c r="B237" s="76" t="s">
        <v>158</v>
      </c>
      <c r="C237" s="73" t="s">
        <v>511</v>
      </c>
      <c r="D237" s="73" t="s">
        <v>12</v>
      </c>
      <c r="E237" s="73" t="s">
        <v>20</v>
      </c>
      <c r="F237" s="73" t="s">
        <v>586</v>
      </c>
      <c r="G237" s="66">
        <v>2750</v>
      </c>
      <c r="H237" s="66">
        <v>0</v>
      </c>
      <c r="I237" s="66">
        <v>2750</v>
      </c>
    </row>
    <row r="238" spans="1:9" s="69" customFormat="1" ht="14.25">
      <c r="A238" s="73" t="s">
        <v>112</v>
      </c>
      <c r="B238" s="76" t="s">
        <v>158</v>
      </c>
      <c r="C238" s="73" t="s">
        <v>630</v>
      </c>
      <c r="D238" s="73" t="s">
        <v>12</v>
      </c>
      <c r="E238" s="73" t="s">
        <v>20</v>
      </c>
      <c r="F238" s="73" t="s">
        <v>587</v>
      </c>
      <c r="G238" s="66">
        <v>955.71</v>
      </c>
      <c r="H238" s="66">
        <v>0</v>
      </c>
      <c r="I238" s="66">
        <v>955.71</v>
      </c>
    </row>
    <row r="239" spans="1:9" s="69" customFormat="1" ht="14.25">
      <c r="A239" s="73" t="s">
        <v>112</v>
      </c>
      <c r="B239" s="76" t="s">
        <v>158</v>
      </c>
      <c r="C239" s="73" t="s">
        <v>625</v>
      </c>
      <c r="D239" s="73" t="s">
        <v>12</v>
      </c>
      <c r="E239" s="73" t="s">
        <v>20</v>
      </c>
      <c r="F239" s="73" t="s">
        <v>588</v>
      </c>
      <c r="G239" s="66">
        <v>416614.91</v>
      </c>
      <c r="H239" s="66">
        <v>0</v>
      </c>
      <c r="I239" s="66">
        <v>416614.91</v>
      </c>
    </row>
    <row r="240" spans="1:9" s="69" customFormat="1" ht="14.25">
      <c r="A240" s="73" t="s">
        <v>112</v>
      </c>
      <c r="B240" s="76" t="s">
        <v>158</v>
      </c>
      <c r="C240" s="73" t="s">
        <v>513</v>
      </c>
      <c r="D240" s="73" t="s">
        <v>12</v>
      </c>
      <c r="E240" s="73" t="s">
        <v>20</v>
      </c>
      <c r="F240" s="73" t="s">
        <v>589</v>
      </c>
      <c r="G240" s="66">
        <v>120000</v>
      </c>
      <c r="H240" s="66">
        <v>0</v>
      </c>
      <c r="I240" s="66">
        <v>105814.56</v>
      </c>
    </row>
    <row r="241" spans="1:9" s="69" customFormat="1" ht="14.25">
      <c r="A241" s="73" t="s">
        <v>112</v>
      </c>
      <c r="B241" s="76" t="s">
        <v>158</v>
      </c>
      <c r="C241" s="73" t="s">
        <v>630</v>
      </c>
      <c r="D241" s="73" t="s">
        <v>12</v>
      </c>
      <c r="E241" s="73" t="s">
        <v>20</v>
      </c>
      <c r="F241" s="73" t="s">
        <v>590</v>
      </c>
      <c r="G241" s="66">
        <v>4949.400000000001</v>
      </c>
      <c r="H241" s="66">
        <v>0</v>
      </c>
      <c r="I241" s="66">
        <v>4949.400000000001</v>
      </c>
    </row>
    <row r="242" spans="1:9" s="69" customFormat="1" ht="14.25">
      <c r="A242" s="73" t="s">
        <v>112</v>
      </c>
      <c r="B242" s="76" t="s">
        <v>158</v>
      </c>
      <c r="C242" s="73" t="s">
        <v>630</v>
      </c>
      <c r="D242" s="73" t="s">
        <v>12</v>
      </c>
      <c r="E242" s="73" t="s">
        <v>20</v>
      </c>
      <c r="F242" s="73" t="s">
        <v>591</v>
      </c>
      <c r="G242" s="66">
        <v>3837.84</v>
      </c>
      <c r="H242" s="66">
        <v>0</v>
      </c>
      <c r="I242" s="66">
        <v>3837.84</v>
      </c>
    </row>
    <row r="243" spans="1:9" s="69" customFormat="1" ht="14.25">
      <c r="A243" s="73" t="s">
        <v>112</v>
      </c>
      <c r="B243" s="76" t="s">
        <v>158</v>
      </c>
      <c r="C243" s="73" t="s">
        <v>630</v>
      </c>
      <c r="D243" s="73" t="s">
        <v>12</v>
      </c>
      <c r="E243" s="73" t="s">
        <v>20</v>
      </c>
      <c r="F243" s="73" t="s">
        <v>592</v>
      </c>
      <c r="G243" s="66">
        <v>636.78</v>
      </c>
      <c r="H243" s="66">
        <v>0</v>
      </c>
      <c r="I243" s="66">
        <v>636.78</v>
      </c>
    </row>
    <row r="244" spans="1:9" s="69" customFormat="1" ht="28.5">
      <c r="A244" s="73" t="s">
        <v>112</v>
      </c>
      <c r="B244" s="76" t="s">
        <v>158</v>
      </c>
      <c r="C244" s="73" t="s">
        <v>511</v>
      </c>
      <c r="D244" s="73" t="s">
        <v>12</v>
      </c>
      <c r="E244" s="73" t="s">
        <v>20</v>
      </c>
      <c r="F244" s="73" t="s">
        <v>593</v>
      </c>
      <c r="G244" s="66">
        <v>310</v>
      </c>
      <c r="H244" s="66">
        <v>0</v>
      </c>
      <c r="I244" s="66">
        <v>310</v>
      </c>
    </row>
    <row r="245" spans="1:9" s="69" customFormat="1" ht="14.25">
      <c r="A245" s="73" t="s">
        <v>112</v>
      </c>
      <c r="B245" s="76" t="s">
        <v>158</v>
      </c>
      <c r="C245" s="73" t="s">
        <v>630</v>
      </c>
      <c r="D245" s="73" t="s">
        <v>12</v>
      </c>
      <c r="E245" s="73" t="s">
        <v>20</v>
      </c>
      <c r="F245" s="73" t="s">
        <v>594</v>
      </c>
      <c r="G245" s="66">
        <v>275.12</v>
      </c>
      <c r="H245" s="66">
        <v>0</v>
      </c>
      <c r="I245" s="66">
        <v>275.12</v>
      </c>
    </row>
    <row r="246" spans="1:9" s="69" customFormat="1" ht="14.25">
      <c r="A246" s="73" t="s">
        <v>112</v>
      </c>
      <c r="B246" s="76" t="s">
        <v>158</v>
      </c>
      <c r="C246" s="73" t="s">
        <v>630</v>
      </c>
      <c r="D246" s="73" t="s">
        <v>12</v>
      </c>
      <c r="E246" s="73" t="s">
        <v>20</v>
      </c>
      <c r="F246" s="73" t="s">
        <v>595</v>
      </c>
      <c r="G246" s="66">
        <v>171.09</v>
      </c>
      <c r="H246" s="66">
        <v>0</v>
      </c>
      <c r="I246" s="66">
        <v>171.09</v>
      </c>
    </row>
    <row r="247" spans="1:9" s="69" customFormat="1" ht="14.25">
      <c r="A247" s="73" t="s">
        <v>112</v>
      </c>
      <c r="B247" s="76" t="s">
        <v>158</v>
      </c>
      <c r="C247" s="73" t="s">
        <v>630</v>
      </c>
      <c r="D247" s="73" t="s">
        <v>12</v>
      </c>
      <c r="E247" s="73" t="s">
        <v>20</v>
      </c>
      <c r="F247" s="73" t="s">
        <v>596</v>
      </c>
      <c r="G247" s="66">
        <v>151.70000000000002</v>
      </c>
      <c r="H247" s="66">
        <v>0</v>
      </c>
      <c r="I247" s="66">
        <v>151.70000000000002</v>
      </c>
    </row>
    <row r="248" spans="1:9" s="69" customFormat="1" ht="14.25">
      <c r="A248" s="73" t="s">
        <v>112</v>
      </c>
      <c r="B248" s="76" t="s">
        <v>158</v>
      </c>
      <c r="C248" s="73" t="s">
        <v>630</v>
      </c>
      <c r="D248" s="73" t="s">
        <v>12</v>
      </c>
      <c r="E248" s="73" t="s">
        <v>20</v>
      </c>
      <c r="F248" s="73" t="s">
        <v>597</v>
      </c>
      <c r="G248" s="66">
        <v>80.43</v>
      </c>
      <c r="H248" s="66">
        <v>0</v>
      </c>
      <c r="I248" s="66">
        <v>80.43</v>
      </c>
    </row>
    <row r="249" spans="1:9" s="69" customFormat="1" ht="14.25">
      <c r="A249" s="73" t="s">
        <v>112</v>
      </c>
      <c r="B249" s="76" t="s">
        <v>158</v>
      </c>
      <c r="C249" s="73" t="s">
        <v>631</v>
      </c>
      <c r="D249" s="73" t="s">
        <v>12</v>
      </c>
      <c r="E249" s="73" t="s">
        <v>20</v>
      </c>
      <c r="F249" s="73" t="s">
        <v>598</v>
      </c>
      <c r="G249" s="66">
        <v>976333.5</v>
      </c>
      <c r="H249" s="66">
        <v>0</v>
      </c>
      <c r="I249" s="66">
        <v>905862.73</v>
      </c>
    </row>
    <row r="250" spans="1:9" s="69" customFormat="1" ht="14.25">
      <c r="A250" s="73" t="s">
        <v>112</v>
      </c>
      <c r="B250" s="76" t="s">
        <v>158</v>
      </c>
      <c r="C250" s="73" t="s">
        <v>632</v>
      </c>
      <c r="D250" s="73" t="s">
        <v>12</v>
      </c>
      <c r="E250" s="73" t="s">
        <v>20</v>
      </c>
      <c r="F250" s="73" t="s">
        <v>599</v>
      </c>
      <c r="G250" s="66">
        <v>82500</v>
      </c>
      <c r="H250" s="66">
        <v>0</v>
      </c>
      <c r="I250" s="66">
        <v>76999.53</v>
      </c>
    </row>
    <row r="251" spans="1:9" s="69" customFormat="1" ht="14.25">
      <c r="A251" s="73" t="s">
        <v>112</v>
      </c>
      <c r="B251" s="76" t="s">
        <v>158</v>
      </c>
      <c r="C251" s="73" t="s">
        <v>631</v>
      </c>
      <c r="D251" s="73" t="s">
        <v>12</v>
      </c>
      <c r="E251" s="73" t="s">
        <v>20</v>
      </c>
      <c r="F251" s="73" t="s">
        <v>600</v>
      </c>
      <c r="G251" s="66">
        <v>9022.82</v>
      </c>
      <c r="H251" s="66">
        <v>0</v>
      </c>
      <c r="I251" s="66">
        <v>9022.82</v>
      </c>
    </row>
    <row r="252" spans="1:9" s="69" customFormat="1" ht="28.5">
      <c r="A252" s="73" t="s">
        <v>112</v>
      </c>
      <c r="B252" s="76" t="s">
        <v>158</v>
      </c>
      <c r="C252" s="73" t="s">
        <v>512</v>
      </c>
      <c r="D252" s="73" t="s">
        <v>12</v>
      </c>
      <c r="E252" s="73" t="s">
        <v>20</v>
      </c>
      <c r="F252" s="73" t="s">
        <v>601</v>
      </c>
      <c r="G252" s="66">
        <v>2046031.27</v>
      </c>
      <c r="H252" s="66">
        <v>0</v>
      </c>
      <c r="I252" s="66">
        <v>1876327.68</v>
      </c>
    </row>
    <row r="253" spans="1:9" s="69" customFormat="1" ht="28.5">
      <c r="A253" s="73" t="s">
        <v>112</v>
      </c>
      <c r="B253" s="76" t="s">
        <v>158</v>
      </c>
      <c r="C253" s="73" t="s">
        <v>512</v>
      </c>
      <c r="D253" s="73" t="s">
        <v>12</v>
      </c>
      <c r="E253" s="73" t="s">
        <v>20</v>
      </c>
      <c r="F253" s="73" t="s">
        <v>602</v>
      </c>
      <c r="G253" s="66">
        <v>127812</v>
      </c>
      <c r="H253" s="66">
        <v>0</v>
      </c>
      <c r="I253" s="66">
        <v>127812</v>
      </c>
    </row>
    <row r="254" spans="1:9" s="69" customFormat="1" ht="28.5">
      <c r="A254" s="73" t="s">
        <v>112</v>
      </c>
      <c r="B254" s="76" t="s">
        <v>158</v>
      </c>
      <c r="C254" s="73" t="s">
        <v>512</v>
      </c>
      <c r="D254" s="73" t="s">
        <v>12</v>
      </c>
      <c r="E254" s="73" t="s">
        <v>20</v>
      </c>
      <c r="F254" s="73" t="s">
        <v>603</v>
      </c>
      <c r="G254" s="66">
        <v>14516.09</v>
      </c>
      <c r="H254" s="66">
        <v>0</v>
      </c>
      <c r="I254" s="66">
        <v>14516.09</v>
      </c>
    </row>
    <row r="255" spans="1:9" s="69" customFormat="1" ht="14.25">
      <c r="A255" s="73" t="s">
        <v>112</v>
      </c>
      <c r="B255" s="76" t="s">
        <v>158</v>
      </c>
      <c r="C255" s="73" t="s">
        <v>514</v>
      </c>
      <c r="D255" s="73" t="s">
        <v>12</v>
      </c>
      <c r="E255" s="73" t="s">
        <v>20</v>
      </c>
      <c r="F255" s="73" t="s">
        <v>604</v>
      </c>
      <c r="G255" s="66">
        <v>716926.99</v>
      </c>
      <c r="H255" s="66">
        <v>0</v>
      </c>
      <c r="I255" s="66">
        <v>671176.06</v>
      </c>
    </row>
    <row r="256" spans="1:9" s="69" customFormat="1" ht="28.5">
      <c r="A256" s="73" t="s">
        <v>112</v>
      </c>
      <c r="B256" s="76" t="s">
        <v>158</v>
      </c>
      <c r="C256" s="73" t="s">
        <v>512</v>
      </c>
      <c r="D256" s="73" t="s">
        <v>12</v>
      </c>
      <c r="E256" s="73" t="s">
        <v>20</v>
      </c>
      <c r="F256" s="73" t="s">
        <v>605</v>
      </c>
      <c r="G256" s="66">
        <v>23063.37</v>
      </c>
      <c r="H256" s="66">
        <v>0</v>
      </c>
      <c r="I256" s="66">
        <v>23063.37</v>
      </c>
    </row>
    <row r="257" spans="1:9" s="69" customFormat="1" ht="14.25">
      <c r="A257" s="73" t="s">
        <v>119</v>
      </c>
      <c r="B257" s="76" t="s">
        <v>120</v>
      </c>
      <c r="C257" s="73" t="s">
        <v>433</v>
      </c>
      <c r="D257" s="73" t="s">
        <v>12</v>
      </c>
      <c r="E257" s="73" t="s">
        <v>20</v>
      </c>
      <c r="F257" s="73" t="s">
        <v>296</v>
      </c>
      <c r="G257" s="66">
        <v>971725.91</v>
      </c>
      <c r="H257" s="66">
        <v>0</v>
      </c>
      <c r="I257" s="66">
        <v>0</v>
      </c>
    </row>
    <row r="258" spans="1:9" s="69" customFormat="1" ht="14.25">
      <c r="A258" s="73" t="s">
        <v>119</v>
      </c>
      <c r="B258" s="76" t="s">
        <v>120</v>
      </c>
      <c r="C258" s="73" t="s">
        <v>433</v>
      </c>
      <c r="D258" s="73" t="s">
        <v>12</v>
      </c>
      <c r="E258" s="73" t="s">
        <v>20</v>
      </c>
      <c r="F258" s="73" t="s">
        <v>297</v>
      </c>
      <c r="G258" s="66">
        <v>3196037.26</v>
      </c>
      <c r="H258" s="66">
        <v>0</v>
      </c>
      <c r="I258" s="66">
        <v>0</v>
      </c>
    </row>
    <row r="259" spans="1:9" s="69" customFormat="1" ht="14.25">
      <c r="A259" s="64" t="s">
        <v>119</v>
      </c>
      <c r="B259" s="71" t="s">
        <v>120</v>
      </c>
      <c r="C259" s="64" t="s">
        <v>433</v>
      </c>
      <c r="D259" s="64" t="s">
        <v>12</v>
      </c>
      <c r="E259" s="64" t="s">
        <v>20</v>
      </c>
      <c r="F259" s="64" t="s">
        <v>298</v>
      </c>
      <c r="G259" s="66">
        <v>4515.11</v>
      </c>
      <c r="H259" s="66">
        <v>0</v>
      </c>
      <c r="I259" s="66">
        <v>0</v>
      </c>
    </row>
    <row r="260" spans="1:9" s="69" customFormat="1" ht="14.25">
      <c r="A260" s="64" t="s">
        <v>119</v>
      </c>
      <c r="B260" s="71" t="s">
        <v>120</v>
      </c>
      <c r="C260" s="64" t="s">
        <v>433</v>
      </c>
      <c r="D260" s="64" t="s">
        <v>12</v>
      </c>
      <c r="E260" s="64" t="s">
        <v>20</v>
      </c>
      <c r="F260" s="64" t="s">
        <v>299</v>
      </c>
      <c r="G260" s="66">
        <v>1910.98</v>
      </c>
      <c r="H260" s="66">
        <v>0</v>
      </c>
      <c r="I260" s="66">
        <v>0</v>
      </c>
    </row>
    <row r="261" spans="1:9" s="69" customFormat="1" ht="14.25">
      <c r="A261" s="64" t="s">
        <v>119</v>
      </c>
      <c r="B261" s="71" t="s">
        <v>120</v>
      </c>
      <c r="C261" s="64" t="s">
        <v>433</v>
      </c>
      <c r="D261" s="64" t="s">
        <v>12</v>
      </c>
      <c r="E261" s="64" t="s">
        <v>20</v>
      </c>
      <c r="F261" s="64" t="s">
        <v>300</v>
      </c>
      <c r="G261" s="66">
        <v>123369.22</v>
      </c>
      <c r="H261" s="66">
        <v>0</v>
      </c>
      <c r="I261" s="66">
        <v>0</v>
      </c>
    </row>
    <row r="262" spans="1:9" s="69" customFormat="1" ht="33.75" customHeight="1">
      <c r="A262" s="64" t="s">
        <v>119</v>
      </c>
      <c r="B262" s="71" t="s">
        <v>120</v>
      </c>
      <c r="C262" s="64" t="s">
        <v>433</v>
      </c>
      <c r="D262" s="64" t="s">
        <v>12</v>
      </c>
      <c r="E262" s="64" t="s">
        <v>20</v>
      </c>
      <c r="F262" s="64" t="s">
        <v>301</v>
      </c>
      <c r="G262" s="66">
        <v>129025.96</v>
      </c>
      <c r="H262" s="66">
        <v>0</v>
      </c>
      <c r="I262" s="66">
        <v>0</v>
      </c>
    </row>
    <row r="263" spans="1:9" s="69" customFormat="1" ht="36" customHeight="1">
      <c r="A263" s="64" t="s">
        <v>119</v>
      </c>
      <c r="B263" s="71" t="s">
        <v>120</v>
      </c>
      <c r="C263" s="64" t="s">
        <v>433</v>
      </c>
      <c r="D263" s="64" t="s">
        <v>12</v>
      </c>
      <c r="E263" s="64" t="s">
        <v>20</v>
      </c>
      <c r="F263" s="64" t="s">
        <v>302</v>
      </c>
      <c r="G263" s="66">
        <v>680237.63</v>
      </c>
      <c r="H263" s="66">
        <v>0</v>
      </c>
      <c r="I263" s="66">
        <v>0</v>
      </c>
    </row>
    <row r="264" spans="1:9" s="69" customFormat="1" ht="22.5" customHeight="1">
      <c r="A264" s="64" t="s">
        <v>119</v>
      </c>
      <c r="B264" s="71" t="s">
        <v>120</v>
      </c>
      <c r="C264" s="64" t="s">
        <v>433</v>
      </c>
      <c r="D264" s="64" t="s">
        <v>12</v>
      </c>
      <c r="E264" s="64" t="s">
        <v>20</v>
      </c>
      <c r="F264" s="64" t="s">
        <v>303</v>
      </c>
      <c r="G264" s="66">
        <v>84585.6</v>
      </c>
      <c r="H264" s="66">
        <v>0</v>
      </c>
      <c r="I264" s="66">
        <v>0</v>
      </c>
    </row>
    <row r="265" spans="1:9" s="69" customFormat="1" ht="24" customHeight="1">
      <c r="A265" s="64" t="s">
        <v>119</v>
      </c>
      <c r="B265" s="71" t="s">
        <v>120</v>
      </c>
      <c r="C265" s="64" t="s">
        <v>433</v>
      </c>
      <c r="D265" s="64" t="s">
        <v>12</v>
      </c>
      <c r="E265" s="64" t="s">
        <v>20</v>
      </c>
      <c r="F265" s="64" t="s">
        <v>304</v>
      </c>
      <c r="G265" s="66">
        <v>16836.170000000002</v>
      </c>
      <c r="H265" s="66">
        <v>0</v>
      </c>
      <c r="I265" s="66">
        <v>0</v>
      </c>
    </row>
    <row r="266" spans="1:9" s="69" customFormat="1" ht="60" customHeight="1">
      <c r="A266" s="64" t="s">
        <v>119</v>
      </c>
      <c r="B266" s="71" t="s">
        <v>120</v>
      </c>
      <c r="C266" s="64" t="s">
        <v>433</v>
      </c>
      <c r="D266" s="64" t="s">
        <v>12</v>
      </c>
      <c r="E266" s="64" t="s">
        <v>20</v>
      </c>
      <c r="F266" s="64" t="s">
        <v>305</v>
      </c>
      <c r="G266" s="66">
        <v>1050976.18</v>
      </c>
      <c r="H266" s="66">
        <v>0</v>
      </c>
      <c r="I266" s="66">
        <v>0</v>
      </c>
    </row>
    <row r="267" spans="1:9" s="69" customFormat="1" ht="21.75" customHeight="1">
      <c r="A267" s="64" t="s">
        <v>119</v>
      </c>
      <c r="B267" s="71" t="s">
        <v>120</v>
      </c>
      <c r="C267" s="64" t="s">
        <v>433</v>
      </c>
      <c r="D267" s="64" t="s">
        <v>12</v>
      </c>
      <c r="E267" s="64" t="s">
        <v>20</v>
      </c>
      <c r="F267" s="64" t="s">
        <v>306</v>
      </c>
      <c r="G267" s="66">
        <v>2251150.89</v>
      </c>
      <c r="H267" s="66">
        <v>0</v>
      </c>
      <c r="I267" s="66">
        <v>0</v>
      </c>
    </row>
    <row r="268" spans="1:9" s="69" customFormat="1" ht="21.75" customHeight="1">
      <c r="A268" s="64" t="s">
        <v>119</v>
      </c>
      <c r="B268" s="71" t="s">
        <v>120</v>
      </c>
      <c r="C268" s="64" t="s">
        <v>433</v>
      </c>
      <c r="D268" s="64" t="s">
        <v>12</v>
      </c>
      <c r="E268" s="64" t="s">
        <v>20</v>
      </c>
      <c r="F268" s="64" t="s">
        <v>307</v>
      </c>
      <c r="G268" s="66">
        <v>3631514.54</v>
      </c>
      <c r="H268" s="66">
        <v>0</v>
      </c>
      <c r="I268" s="66">
        <v>0</v>
      </c>
    </row>
    <row r="269" spans="1:9" s="69" customFormat="1" ht="21.75" customHeight="1">
      <c r="A269" s="64" t="s">
        <v>119</v>
      </c>
      <c r="B269" s="71" t="s">
        <v>120</v>
      </c>
      <c r="C269" s="64" t="s">
        <v>433</v>
      </c>
      <c r="D269" s="64" t="s">
        <v>12</v>
      </c>
      <c r="E269" s="64" t="s">
        <v>20</v>
      </c>
      <c r="F269" s="64" t="s">
        <v>308</v>
      </c>
      <c r="G269" s="66">
        <v>21270.6</v>
      </c>
      <c r="H269" s="66">
        <v>0</v>
      </c>
      <c r="I269" s="66">
        <v>0</v>
      </c>
    </row>
    <row r="270" spans="1:9" s="69" customFormat="1" ht="21.75" customHeight="1">
      <c r="A270" s="64" t="s">
        <v>119</v>
      </c>
      <c r="B270" s="71" t="s">
        <v>120</v>
      </c>
      <c r="C270" s="64" t="s">
        <v>433</v>
      </c>
      <c r="D270" s="64" t="s">
        <v>12</v>
      </c>
      <c r="E270" s="64" t="s">
        <v>20</v>
      </c>
      <c r="F270" s="64" t="s">
        <v>309</v>
      </c>
      <c r="G270" s="66">
        <v>635368.76</v>
      </c>
      <c r="H270" s="66">
        <v>0</v>
      </c>
      <c r="I270" s="66">
        <v>0</v>
      </c>
    </row>
    <row r="271" spans="1:9" s="69" customFormat="1" ht="21.75" customHeight="1">
      <c r="A271" s="64" t="s">
        <v>119</v>
      </c>
      <c r="B271" s="71" t="s">
        <v>120</v>
      </c>
      <c r="C271" s="64" t="s">
        <v>626</v>
      </c>
      <c r="D271" s="64" t="s">
        <v>12</v>
      </c>
      <c r="E271" s="64" t="s">
        <v>20</v>
      </c>
      <c r="F271" s="64" t="s">
        <v>310</v>
      </c>
      <c r="G271" s="66">
        <v>415743.69</v>
      </c>
      <c r="H271" s="66">
        <v>0</v>
      </c>
      <c r="I271" s="66">
        <v>0</v>
      </c>
    </row>
    <row r="272" spans="1:9" s="69" customFormat="1" ht="60" customHeight="1">
      <c r="A272" s="64" t="s">
        <v>119</v>
      </c>
      <c r="B272" s="71" t="s">
        <v>120</v>
      </c>
      <c r="C272" s="64" t="s">
        <v>433</v>
      </c>
      <c r="D272" s="64" t="s">
        <v>12</v>
      </c>
      <c r="E272" s="64" t="s">
        <v>20</v>
      </c>
      <c r="F272" s="64" t="s">
        <v>311</v>
      </c>
      <c r="G272" s="66">
        <v>716049.2</v>
      </c>
      <c r="H272" s="66">
        <v>0</v>
      </c>
      <c r="I272" s="66">
        <v>0</v>
      </c>
    </row>
    <row r="273" spans="1:9" s="69" customFormat="1" ht="14.25" customHeight="1">
      <c r="A273" s="64" t="s">
        <v>119</v>
      </c>
      <c r="B273" s="71" t="s">
        <v>120</v>
      </c>
      <c r="C273" s="64" t="s">
        <v>433</v>
      </c>
      <c r="D273" s="64" t="s">
        <v>12</v>
      </c>
      <c r="E273" s="64" t="s">
        <v>20</v>
      </c>
      <c r="F273" s="64" t="s">
        <v>312</v>
      </c>
      <c r="G273" s="66">
        <v>716049.2</v>
      </c>
      <c r="H273" s="66">
        <v>0</v>
      </c>
      <c r="I273" s="66">
        <v>0</v>
      </c>
    </row>
    <row r="274" spans="1:9" s="69" customFormat="1" ht="14.25" customHeight="1">
      <c r="A274" s="64" t="s">
        <v>112</v>
      </c>
      <c r="B274" s="71" t="s">
        <v>158</v>
      </c>
      <c r="C274" s="73" t="s">
        <v>631</v>
      </c>
      <c r="D274" s="64" t="s">
        <v>12</v>
      </c>
      <c r="E274" s="64" t="s">
        <v>20</v>
      </c>
      <c r="F274" s="64" t="s">
        <v>722</v>
      </c>
      <c r="G274" s="66">
        <v>976333.5</v>
      </c>
      <c r="H274" s="66">
        <v>0</v>
      </c>
      <c r="I274" s="66">
        <v>905862.73</v>
      </c>
    </row>
    <row r="275" spans="1:9" s="69" customFormat="1" ht="32.25" customHeight="1">
      <c r="A275" s="64" t="s">
        <v>112</v>
      </c>
      <c r="B275" s="71" t="s">
        <v>158</v>
      </c>
      <c r="C275" s="73" t="s">
        <v>512</v>
      </c>
      <c r="D275" s="64" t="s">
        <v>12</v>
      </c>
      <c r="E275" s="64" t="s">
        <v>20</v>
      </c>
      <c r="F275" s="64" t="s">
        <v>723</v>
      </c>
      <c r="G275" s="66">
        <v>2046031.27</v>
      </c>
      <c r="H275" s="66">
        <v>0</v>
      </c>
      <c r="I275" s="66">
        <v>1876327.68</v>
      </c>
    </row>
    <row r="276" spans="1:9" s="69" customFormat="1" ht="32.25" customHeight="1">
      <c r="A276" s="64" t="s">
        <v>112</v>
      </c>
      <c r="B276" s="71" t="s">
        <v>158</v>
      </c>
      <c r="C276" s="73" t="s">
        <v>512</v>
      </c>
      <c r="D276" s="64" t="s">
        <v>12</v>
      </c>
      <c r="E276" s="64" t="s">
        <v>20</v>
      </c>
      <c r="F276" s="64" t="s">
        <v>724</v>
      </c>
      <c r="G276" s="66">
        <v>129471.57</v>
      </c>
      <c r="H276" s="66">
        <v>0</v>
      </c>
      <c r="I276" s="66">
        <v>129471.57</v>
      </c>
    </row>
    <row r="277" spans="1:9" s="69" customFormat="1" ht="32.25" customHeight="1">
      <c r="A277" s="64" t="s">
        <v>112</v>
      </c>
      <c r="B277" s="71" t="s">
        <v>158</v>
      </c>
      <c r="C277" s="73" t="s">
        <v>512</v>
      </c>
      <c r="D277" s="64" t="s">
        <v>12</v>
      </c>
      <c r="E277" s="64" t="s">
        <v>20</v>
      </c>
      <c r="F277" s="64" t="s">
        <v>725</v>
      </c>
      <c r="G277" s="66">
        <v>14516.09</v>
      </c>
      <c r="H277" s="66">
        <v>0</v>
      </c>
      <c r="I277" s="66">
        <v>14516.09</v>
      </c>
    </row>
    <row r="278" spans="1:9" s="69" customFormat="1" ht="33" customHeight="1">
      <c r="A278" s="64" t="s">
        <v>112</v>
      </c>
      <c r="B278" s="71" t="s">
        <v>158</v>
      </c>
      <c r="C278" s="73" t="s">
        <v>512</v>
      </c>
      <c r="D278" s="64" t="s">
        <v>12</v>
      </c>
      <c r="E278" s="64" t="s">
        <v>20</v>
      </c>
      <c r="F278" s="64" t="s">
        <v>726</v>
      </c>
      <c r="G278" s="66">
        <v>3641.58</v>
      </c>
      <c r="H278" s="66">
        <v>0</v>
      </c>
      <c r="I278" s="66">
        <v>3641.58</v>
      </c>
    </row>
    <row r="279" spans="1:9" s="69" customFormat="1" ht="33" customHeight="1">
      <c r="A279" s="64" t="s">
        <v>112</v>
      </c>
      <c r="B279" s="71" t="s">
        <v>158</v>
      </c>
      <c r="C279" s="73" t="s">
        <v>632</v>
      </c>
      <c r="D279" s="64" t="s">
        <v>12</v>
      </c>
      <c r="E279" s="64" t="s">
        <v>20</v>
      </c>
      <c r="F279" s="64" t="s">
        <v>727</v>
      </c>
      <c r="G279" s="66">
        <v>45000</v>
      </c>
      <c r="H279" s="66">
        <v>0</v>
      </c>
      <c r="I279" s="66">
        <v>43729.4</v>
      </c>
    </row>
    <row r="280" spans="1:9" s="69" customFormat="1" ht="33" customHeight="1">
      <c r="A280" s="64" t="s">
        <v>112</v>
      </c>
      <c r="B280" s="71" t="s">
        <v>158</v>
      </c>
      <c r="C280" s="73" t="s">
        <v>514</v>
      </c>
      <c r="D280" s="64" t="s">
        <v>12</v>
      </c>
      <c r="E280" s="64" t="s">
        <v>20</v>
      </c>
      <c r="F280" s="64" t="s">
        <v>728</v>
      </c>
      <c r="G280" s="66">
        <v>352500</v>
      </c>
      <c r="H280" s="66">
        <v>0</v>
      </c>
      <c r="I280" s="66">
        <v>343097.56</v>
      </c>
    </row>
    <row r="281" spans="1:9" s="69" customFormat="1" ht="33" customHeight="1">
      <c r="A281" s="64" t="s">
        <v>112</v>
      </c>
      <c r="B281" s="71" t="s">
        <v>158</v>
      </c>
      <c r="C281" s="64" t="s">
        <v>433</v>
      </c>
      <c r="D281" s="64" t="s">
        <v>12</v>
      </c>
      <c r="E281" s="64" t="s">
        <v>20</v>
      </c>
      <c r="F281" s="64" t="s">
        <v>729</v>
      </c>
      <c r="G281" s="66">
        <v>4562706.31</v>
      </c>
      <c r="H281" s="66">
        <v>0</v>
      </c>
      <c r="I281" s="66">
        <v>3676046.8</v>
      </c>
    </row>
    <row r="282" spans="1:9" s="69" customFormat="1" ht="33" customHeight="1">
      <c r="A282" s="64" t="s">
        <v>112</v>
      </c>
      <c r="B282" s="71" t="s">
        <v>158</v>
      </c>
      <c r="C282" s="64" t="s">
        <v>433</v>
      </c>
      <c r="D282" s="64" t="s">
        <v>12</v>
      </c>
      <c r="E282" s="64" t="s">
        <v>20</v>
      </c>
      <c r="F282" s="64" t="s">
        <v>730</v>
      </c>
      <c r="G282" s="66">
        <v>3180721.61</v>
      </c>
      <c r="H282" s="66">
        <v>0</v>
      </c>
      <c r="I282" s="66">
        <v>3180721.61</v>
      </c>
    </row>
    <row r="283" spans="1:9" s="69" customFormat="1" ht="33" customHeight="1">
      <c r="A283" s="64" t="s">
        <v>112</v>
      </c>
      <c r="B283" s="71" t="s">
        <v>158</v>
      </c>
      <c r="C283" s="64" t="s">
        <v>433</v>
      </c>
      <c r="D283" s="64" t="s">
        <v>12</v>
      </c>
      <c r="E283" s="64" t="s">
        <v>20</v>
      </c>
      <c r="F283" s="64" t="s">
        <v>731</v>
      </c>
      <c r="G283" s="66">
        <v>680522.02</v>
      </c>
      <c r="H283" s="66">
        <v>0</v>
      </c>
      <c r="I283" s="66">
        <v>680522.02</v>
      </c>
    </row>
    <row r="284" spans="1:9" s="69" customFormat="1" ht="33" customHeight="1">
      <c r="A284" s="64" t="s">
        <v>112</v>
      </c>
      <c r="B284" s="71" t="s">
        <v>158</v>
      </c>
      <c r="C284" s="64" t="s">
        <v>433</v>
      </c>
      <c r="D284" s="64" t="s">
        <v>12</v>
      </c>
      <c r="E284" s="64" t="s">
        <v>20</v>
      </c>
      <c r="F284" s="64" t="s">
        <v>732</v>
      </c>
      <c r="G284" s="66">
        <v>536058.83</v>
      </c>
      <c r="H284" s="66">
        <v>0</v>
      </c>
      <c r="I284" s="66">
        <v>536058.83</v>
      </c>
    </row>
    <row r="285" spans="1:9" s="69" customFormat="1" ht="33" customHeight="1">
      <c r="A285" s="64" t="s">
        <v>112</v>
      </c>
      <c r="B285" s="71" t="s">
        <v>158</v>
      </c>
      <c r="C285" s="64" t="s">
        <v>433</v>
      </c>
      <c r="D285" s="64" t="s">
        <v>12</v>
      </c>
      <c r="E285" s="64" t="s">
        <v>20</v>
      </c>
      <c r="F285" s="64" t="s">
        <v>733</v>
      </c>
      <c r="G285" s="66">
        <v>153065.23</v>
      </c>
      <c r="H285" s="66">
        <v>0</v>
      </c>
      <c r="I285" s="66">
        <v>153065.23</v>
      </c>
    </row>
    <row r="286" spans="1:9" s="69" customFormat="1" ht="33" customHeight="1">
      <c r="A286" s="64" t="s">
        <v>112</v>
      </c>
      <c r="B286" s="71" t="s">
        <v>158</v>
      </c>
      <c r="C286" s="64" t="s">
        <v>433</v>
      </c>
      <c r="D286" s="64" t="s">
        <v>12</v>
      </c>
      <c r="E286" s="64" t="s">
        <v>20</v>
      </c>
      <c r="F286" s="64" t="s">
        <v>734</v>
      </c>
      <c r="G286" s="66">
        <v>127975.82</v>
      </c>
      <c r="H286" s="66">
        <v>0</v>
      </c>
      <c r="I286" s="66">
        <v>127975.82</v>
      </c>
    </row>
    <row r="287" spans="1:9" s="69" customFormat="1" ht="33" customHeight="1">
      <c r="A287" s="64" t="s">
        <v>112</v>
      </c>
      <c r="B287" s="71" t="s">
        <v>158</v>
      </c>
      <c r="C287" s="64" t="s">
        <v>433</v>
      </c>
      <c r="D287" s="64" t="s">
        <v>12</v>
      </c>
      <c r="E287" s="64" t="s">
        <v>20</v>
      </c>
      <c r="F287" s="64" t="s">
        <v>735</v>
      </c>
      <c r="G287" s="66">
        <v>100118.73</v>
      </c>
      <c r="H287" s="66">
        <v>0</v>
      </c>
      <c r="I287" s="66">
        <v>100118.73</v>
      </c>
    </row>
    <row r="288" spans="1:9" s="69" customFormat="1" ht="33" customHeight="1">
      <c r="A288" s="64" t="s">
        <v>112</v>
      </c>
      <c r="B288" s="71" t="s">
        <v>158</v>
      </c>
      <c r="C288" s="64" t="s">
        <v>433</v>
      </c>
      <c r="D288" s="64" t="s">
        <v>12</v>
      </c>
      <c r="E288" s="64" t="s">
        <v>20</v>
      </c>
      <c r="F288" s="64" t="s">
        <v>736</v>
      </c>
      <c r="G288" s="66">
        <v>84585.6</v>
      </c>
      <c r="H288" s="66">
        <v>0</v>
      </c>
      <c r="I288" s="66">
        <v>84585.6</v>
      </c>
    </row>
    <row r="289" spans="1:9" s="69" customFormat="1" ht="33" customHeight="1">
      <c r="A289" s="64" t="s">
        <v>112</v>
      </c>
      <c r="B289" s="71" t="s">
        <v>158</v>
      </c>
      <c r="C289" s="64" t="s">
        <v>433</v>
      </c>
      <c r="D289" s="64" t="s">
        <v>12</v>
      </c>
      <c r="E289" s="64" t="s">
        <v>20</v>
      </c>
      <c r="F289" s="64" t="s">
        <v>737</v>
      </c>
      <c r="G289" s="66">
        <v>21270.6</v>
      </c>
      <c r="H289" s="66">
        <v>0</v>
      </c>
      <c r="I289" s="66">
        <v>21270.6</v>
      </c>
    </row>
    <row r="290" spans="1:9" s="69" customFormat="1" ht="33" customHeight="1">
      <c r="A290" s="64" t="s">
        <v>112</v>
      </c>
      <c r="B290" s="71" t="s">
        <v>158</v>
      </c>
      <c r="C290" s="64" t="s">
        <v>433</v>
      </c>
      <c r="D290" s="64" t="s">
        <v>12</v>
      </c>
      <c r="E290" s="64" t="s">
        <v>20</v>
      </c>
      <c r="F290" s="64" t="s">
        <v>738</v>
      </c>
      <c r="G290" s="66">
        <v>15458.15</v>
      </c>
      <c r="H290" s="66">
        <v>0</v>
      </c>
      <c r="I290" s="66">
        <v>15458.15</v>
      </c>
    </row>
    <row r="291" spans="1:9" s="69" customFormat="1" ht="33" customHeight="1">
      <c r="A291" s="64" t="s">
        <v>112</v>
      </c>
      <c r="B291" s="71" t="s">
        <v>158</v>
      </c>
      <c r="C291" s="64" t="s">
        <v>433</v>
      </c>
      <c r="D291" s="64" t="s">
        <v>12</v>
      </c>
      <c r="E291" s="64" t="s">
        <v>20</v>
      </c>
      <c r="F291" s="64" t="s">
        <v>739</v>
      </c>
      <c r="G291" s="66">
        <v>8954.01</v>
      </c>
      <c r="H291" s="66">
        <v>0</v>
      </c>
      <c r="I291" s="66">
        <v>8954.01</v>
      </c>
    </row>
    <row r="292" spans="1:9" s="69" customFormat="1" ht="33" customHeight="1">
      <c r="A292" s="64" t="s">
        <v>112</v>
      </c>
      <c r="B292" s="71" t="s">
        <v>158</v>
      </c>
      <c r="C292" s="64" t="s">
        <v>433</v>
      </c>
      <c r="D292" s="64" t="s">
        <v>12</v>
      </c>
      <c r="E292" s="64" t="s">
        <v>20</v>
      </c>
      <c r="F292" s="64" t="s">
        <v>740</v>
      </c>
      <c r="G292" s="66">
        <v>6821.31</v>
      </c>
      <c r="H292" s="66">
        <v>0</v>
      </c>
      <c r="I292" s="66">
        <v>6821.31</v>
      </c>
    </row>
    <row r="293" spans="1:9" s="69" customFormat="1" ht="33" customHeight="1">
      <c r="A293" s="64" t="s">
        <v>112</v>
      </c>
      <c r="B293" s="71" t="s">
        <v>158</v>
      </c>
      <c r="C293" s="73" t="s">
        <v>511</v>
      </c>
      <c r="D293" s="64" t="s">
        <v>12</v>
      </c>
      <c r="E293" s="64" t="s">
        <v>20</v>
      </c>
      <c r="F293" s="64" t="s">
        <v>741</v>
      </c>
      <c r="G293" s="66">
        <v>2750</v>
      </c>
      <c r="H293" s="66">
        <v>0</v>
      </c>
      <c r="I293" s="66">
        <v>2750</v>
      </c>
    </row>
    <row r="294" spans="1:9" s="69" customFormat="1" ht="33" customHeight="1">
      <c r="A294" s="64" t="s">
        <v>112</v>
      </c>
      <c r="B294" s="71" t="s">
        <v>158</v>
      </c>
      <c r="C294" s="64" t="s">
        <v>433</v>
      </c>
      <c r="D294" s="64" t="s">
        <v>12</v>
      </c>
      <c r="E294" s="64" t="s">
        <v>20</v>
      </c>
      <c r="F294" s="64" t="s">
        <v>742</v>
      </c>
      <c r="G294" s="66">
        <v>955.71</v>
      </c>
      <c r="H294" s="66">
        <v>0</v>
      </c>
      <c r="I294" s="66">
        <v>955.71</v>
      </c>
    </row>
    <row r="295" spans="1:9" s="69" customFormat="1" ht="33" customHeight="1">
      <c r="A295" s="64" t="s">
        <v>112</v>
      </c>
      <c r="B295" s="71" t="s">
        <v>158</v>
      </c>
      <c r="C295" s="64" t="s">
        <v>513</v>
      </c>
      <c r="D295" s="64" t="s">
        <v>12</v>
      </c>
      <c r="E295" s="64" t="s">
        <v>20</v>
      </c>
      <c r="F295" s="64" t="s">
        <v>743</v>
      </c>
      <c r="G295" s="66">
        <v>60789.73</v>
      </c>
      <c r="H295" s="66">
        <v>0</v>
      </c>
      <c r="I295" s="66">
        <v>53197.1</v>
      </c>
    </row>
    <row r="296" spans="1:9" s="69" customFormat="1" ht="33" customHeight="1">
      <c r="A296" s="64" t="s">
        <v>112</v>
      </c>
      <c r="B296" s="71" t="s">
        <v>158</v>
      </c>
      <c r="C296" s="64" t="s">
        <v>433</v>
      </c>
      <c r="D296" s="64" t="s">
        <v>12</v>
      </c>
      <c r="E296" s="64" t="s">
        <v>20</v>
      </c>
      <c r="F296" s="64" t="s">
        <v>744</v>
      </c>
      <c r="G296" s="66">
        <v>8233.98</v>
      </c>
      <c r="H296" s="66">
        <v>0</v>
      </c>
      <c r="I296" s="66">
        <v>8233.98</v>
      </c>
    </row>
    <row r="297" spans="1:9" s="69" customFormat="1" ht="33" customHeight="1">
      <c r="A297" s="64" t="s">
        <v>112</v>
      </c>
      <c r="B297" s="71" t="s">
        <v>158</v>
      </c>
      <c r="C297" s="64" t="s">
        <v>433</v>
      </c>
      <c r="D297" s="64" t="s">
        <v>12</v>
      </c>
      <c r="E297" s="64" t="s">
        <v>20</v>
      </c>
      <c r="F297" s="64" t="s">
        <v>745</v>
      </c>
      <c r="G297" s="66">
        <v>8207.380000000001</v>
      </c>
      <c r="H297" s="66">
        <v>0</v>
      </c>
      <c r="I297" s="66">
        <v>8207.380000000001</v>
      </c>
    </row>
    <row r="298" spans="1:9" s="69" customFormat="1" ht="33" customHeight="1">
      <c r="A298" s="64" t="s">
        <v>112</v>
      </c>
      <c r="B298" s="71" t="s">
        <v>158</v>
      </c>
      <c r="C298" s="73" t="s">
        <v>632</v>
      </c>
      <c r="D298" s="64" t="s">
        <v>12</v>
      </c>
      <c r="E298" s="64" t="s">
        <v>20</v>
      </c>
      <c r="F298" s="64" t="s">
        <v>746</v>
      </c>
      <c r="G298" s="66">
        <v>7500</v>
      </c>
      <c r="H298" s="66">
        <v>0</v>
      </c>
      <c r="I298" s="66">
        <v>7245.88</v>
      </c>
    </row>
    <row r="299" spans="1:9" s="69" customFormat="1" ht="33" customHeight="1">
      <c r="A299" s="64" t="s">
        <v>112</v>
      </c>
      <c r="B299" s="71" t="s">
        <v>158</v>
      </c>
      <c r="C299" s="73" t="s">
        <v>632</v>
      </c>
      <c r="D299" s="64" t="s">
        <v>12</v>
      </c>
      <c r="E299" s="64" t="s">
        <v>20</v>
      </c>
      <c r="F299" s="64" t="s">
        <v>747</v>
      </c>
      <c r="G299" s="66">
        <v>7500</v>
      </c>
      <c r="H299" s="66">
        <v>0</v>
      </c>
      <c r="I299" s="66">
        <v>7500</v>
      </c>
    </row>
    <row r="300" spans="1:9" s="69" customFormat="1" ht="33" customHeight="1">
      <c r="A300" s="64" t="s">
        <v>112</v>
      </c>
      <c r="B300" s="71" t="s">
        <v>158</v>
      </c>
      <c r="C300" s="73" t="s">
        <v>515</v>
      </c>
      <c r="D300" s="64" t="s">
        <v>12</v>
      </c>
      <c r="E300" s="64" t="s">
        <v>20</v>
      </c>
      <c r="F300" s="64" t="s">
        <v>748</v>
      </c>
      <c r="G300" s="66">
        <v>7500</v>
      </c>
      <c r="H300" s="66">
        <v>0</v>
      </c>
      <c r="I300" s="66">
        <v>7500</v>
      </c>
    </row>
    <row r="301" spans="1:9" s="69" customFormat="1" ht="33" customHeight="1">
      <c r="A301" s="64" t="s">
        <v>112</v>
      </c>
      <c r="B301" s="71" t="s">
        <v>158</v>
      </c>
      <c r="C301" s="64" t="s">
        <v>629</v>
      </c>
      <c r="D301" s="64" t="s">
        <v>12</v>
      </c>
      <c r="E301" s="64" t="s">
        <v>20</v>
      </c>
      <c r="F301" s="64" t="s">
        <v>749</v>
      </c>
      <c r="G301" s="66">
        <v>713299.2</v>
      </c>
      <c r="H301" s="66">
        <v>713299.2</v>
      </c>
      <c r="I301" s="66">
        <v>713299.2</v>
      </c>
    </row>
    <row r="302" spans="1:9" s="69" customFormat="1" ht="33" customHeight="1">
      <c r="A302" s="64" t="s">
        <v>112</v>
      </c>
      <c r="B302" s="71" t="s">
        <v>158</v>
      </c>
      <c r="C302" s="64" t="s">
        <v>627</v>
      </c>
      <c r="D302" s="64" t="s">
        <v>12</v>
      </c>
      <c r="E302" s="64" t="s">
        <v>20</v>
      </c>
      <c r="F302" s="64" t="s">
        <v>750</v>
      </c>
      <c r="G302" s="66">
        <v>417746.8</v>
      </c>
      <c r="H302" s="66">
        <v>417746.8</v>
      </c>
      <c r="I302" s="66">
        <v>417746.8</v>
      </c>
    </row>
    <row r="303" spans="1:9" s="69" customFormat="1" ht="33" customHeight="1">
      <c r="A303" s="64" t="s">
        <v>112</v>
      </c>
      <c r="B303" s="71" t="s">
        <v>158</v>
      </c>
      <c r="C303" s="64" t="s">
        <v>627</v>
      </c>
      <c r="D303" s="64" t="s">
        <v>12</v>
      </c>
      <c r="E303" s="64" t="s">
        <v>20</v>
      </c>
      <c r="F303" s="64" t="s">
        <v>751</v>
      </c>
      <c r="G303" s="66">
        <v>79090.51</v>
      </c>
      <c r="H303" s="66">
        <v>79090.51</v>
      </c>
      <c r="I303" s="66">
        <v>79090.51</v>
      </c>
    </row>
    <row r="304" spans="1:9" s="69" customFormat="1" ht="33" customHeight="1">
      <c r="A304" s="64" t="s">
        <v>112</v>
      </c>
      <c r="B304" s="71" t="s">
        <v>158</v>
      </c>
      <c r="C304" s="64" t="s">
        <v>629</v>
      </c>
      <c r="D304" s="64" t="s">
        <v>12</v>
      </c>
      <c r="E304" s="64" t="s">
        <v>20</v>
      </c>
      <c r="F304" s="64" t="s">
        <v>752</v>
      </c>
      <c r="G304" s="66">
        <v>4377.38</v>
      </c>
      <c r="H304" s="66">
        <v>4377.38</v>
      </c>
      <c r="I304" s="66">
        <v>4377.38</v>
      </c>
    </row>
    <row r="305" spans="1:9" s="69" customFormat="1" ht="33" customHeight="1">
      <c r="A305" s="64" t="s">
        <v>112</v>
      </c>
      <c r="B305" s="71" t="s">
        <v>158</v>
      </c>
      <c r="C305" s="64" t="s">
        <v>627</v>
      </c>
      <c r="D305" s="64" t="s">
        <v>12</v>
      </c>
      <c r="E305" s="64" t="s">
        <v>20</v>
      </c>
      <c r="F305" s="64" t="s">
        <v>753</v>
      </c>
      <c r="G305" s="66">
        <v>518.87</v>
      </c>
      <c r="H305" s="66">
        <v>518.87</v>
      </c>
      <c r="I305" s="66">
        <v>518.87</v>
      </c>
    </row>
    <row r="306" spans="1:9" s="69" customFormat="1" ht="33" customHeight="1">
      <c r="A306" s="64" t="s">
        <v>112</v>
      </c>
      <c r="B306" s="71" t="s">
        <v>158</v>
      </c>
      <c r="C306" s="64" t="s">
        <v>433</v>
      </c>
      <c r="D306" s="64" t="s">
        <v>12</v>
      </c>
      <c r="E306" s="64" t="s">
        <v>20</v>
      </c>
      <c r="F306" s="64" t="s">
        <v>873</v>
      </c>
      <c r="G306" s="82">
        <v>4559260.22</v>
      </c>
      <c r="H306" s="82">
        <v>3660269.56</v>
      </c>
      <c r="I306" s="82">
        <v>3660269.56</v>
      </c>
    </row>
    <row r="307" spans="1:9" s="69" customFormat="1" ht="33" customHeight="1">
      <c r="A307" s="64" t="s">
        <v>112</v>
      </c>
      <c r="B307" s="71" t="s">
        <v>158</v>
      </c>
      <c r="C307" s="64" t="s">
        <v>433</v>
      </c>
      <c r="D307" s="64" t="s">
        <v>12</v>
      </c>
      <c r="E307" s="64" t="s">
        <v>20</v>
      </c>
      <c r="F307" s="64" t="s">
        <v>874</v>
      </c>
      <c r="G307" s="82">
        <v>3179293.14</v>
      </c>
      <c r="H307" s="82">
        <v>3179293.14</v>
      </c>
      <c r="I307" s="82">
        <v>3179293.14</v>
      </c>
    </row>
    <row r="308" spans="1:9" s="69" customFormat="1" ht="33" customHeight="1">
      <c r="A308" s="64" t="s">
        <v>112</v>
      </c>
      <c r="B308" s="71" t="s">
        <v>158</v>
      </c>
      <c r="C308" s="64" t="s">
        <v>433</v>
      </c>
      <c r="D308" s="64" t="s">
        <v>12</v>
      </c>
      <c r="E308" s="64" t="s">
        <v>20</v>
      </c>
      <c r="F308" s="64" t="s">
        <v>875</v>
      </c>
      <c r="G308" s="82">
        <v>675768.53</v>
      </c>
      <c r="H308" s="82">
        <v>675768.53</v>
      </c>
      <c r="I308" s="82">
        <v>675768.53</v>
      </c>
    </row>
    <row r="309" spans="1:9" s="69" customFormat="1" ht="33" customHeight="1">
      <c r="A309" s="64" t="s">
        <v>112</v>
      </c>
      <c r="B309" s="71" t="s">
        <v>158</v>
      </c>
      <c r="C309" s="64" t="s">
        <v>433</v>
      </c>
      <c r="D309" s="64" t="s">
        <v>12</v>
      </c>
      <c r="E309" s="64" t="s">
        <v>20</v>
      </c>
      <c r="F309" s="64" t="s">
        <v>876</v>
      </c>
      <c r="G309" s="82">
        <v>520484.74</v>
      </c>
      <c r="H309" s="82">
        <v>520484.74</v>
      </c>
      <c r="I309" s="82">
        <v>520484.74</v>
      </c>
    </row>
    <row r="310" spans="1:9" s="69" customFormat="1" ht="33" customHeight="1">
      <c r="A310" s="64" t="s">
        <v>112</v>
      </c>
      <c r="B310" s="71" t="s">
        <v>158</v>
      </c>
      <c r="C310" s="64" t="s">
        <v>433</v>
      </c>
      <c r="D310" s="64" t="s">
        <v>12</v>
      </c>
      <c r="E310" s="64" t="s">
        <v>20</v>
      </c>
      <c r="F310" s="64" t="s">
        <v>877</v>
      </c>
      <c r="G310" s="82">
        <v>127975.82</v>
      </c>
      <c r="H310" s="82">
        <v>127975.82</v>
      </c>
      <c r="I310" s="82">
        <v>127975.82</v>
      </c>
    </row>
    <row r="311" spans="1:9" s="69" customFormat="1" ht="33" customHeight="1">
      <c r="A311" s="64" t="s">
        <v>112</v>
      </c>
      <c r="B311" s="71" t="s">
        <v>158</v>
      </c>
      <c r="C311" s="64" t="s">
        <v>433</v>
      </c>
      <c r="D311" s="64" t="s">
        <v>12</v>
      </c>
      <c r="E311" s="64" t="s">
        <v>20</v>
      </c>
      <c r="F311" s="64" t="s">
        <v>878</v>
      </c>
      <c r="G311" s="82">
        <v>116082.94</v>
      </c>
      <c r="H311" s="82">
        <v>116082.94</v>
      </c>
      <c r="I311" s="82">
        <v>116082.94</v>
      </c>
    </row>
    <row r="312" spans="1:9" s="69" customFormat="1" ht="33" customHeight="1">
      <c r="A312" s="64" t="s">
        <v>112</v>
      </c>
      <c r="B312" s="71" t="s">
        <v>158</v>
      </c>
      <c r="C312" s="64" t="s">
        <v>433</v>
      </c>
      <c r="D312" s="64" t="s">
        <v>12</v>
      </c>
      <c r="E312" s="64" t="s">
        <v>20</v>
      </c>
      <c r="F312" s="64" t="s">
        <v>879</v>
      </c>
      <c r="G312" s="82">
        <v>84134.16</v>
      </c>
      <c r="H312" s="82">
        <v>84134.16</v>
      </c>
      <c r="I312" s="82">
        <v>84134.16</v>
      </c>
    </row>
    <row r="313" spans="1:9" s="69" customFormat="1" ht="33" customHeight="1">
      <c r="A313" s="64" t="s">
        <v>112</v>
      </c>
      <c r="B313" s="71" t="s">
        <v>158</v>
      </c>
      <c r="C313" s="64" t="s">
        <v>433</v>
      </c>
      <c r="D313" s="64" t="s">
        <v>12</v>
      </c>
      <c r="E313" s="64" t="s">
        <v>20</v>
      </c>
      <c r="F313" s="64" t="s">
        <v>880</v>
      </c>
      <c r="G313" s="82">
        <v>54957.15</v>
      </c>
      <c r="H313" s="82">
        <v>54957.15</v>
      </c>
      <c r="I313" s="82">
        <v>54957.15</v>
      </c>
    </row>
    <row r="314" spans="1:9" s="69" customFormat="1" ht="33" customHeight="1">
      <c r="A314" s="64" t="s">
        <v>112</v>
      </c>
      <c r="B314" s="71" t="s">
        <v>158</v>
      </c>
      <c r="C314" s="64" t="s">
        <v>433</v>
      </c>
      <c r="D314" s="64" t="s">
        <v>12</v>
      </c>
      <c r="E314" s="64" t="s">
        <v>20</v>
      </c>
      <c r="F314" s="64" t="s">
        <v>881</v>
      </c>
      <c r="G314" s="82">
        <v>20634.600000000002</v>
      </c>
      <c r="H314" s="82">
        <v>20634.600000000002</v>
      </c>
      <c r="I314" s="82">
        <v>20634.600000000002</v>
      </c>
    </row>
    <row r="315" spans="1:9" s="69" customFormat="1" ht="33" customHeight="1">
      <c r="A315" s="64" t="s">
        <v>112</v>
      </c>
      <c r="B315" s="71" t="s">
        <v>158</v>
      </c>
      <c r="C315" s="64" t="s">
        <v>433</v>
      </c>
      <c r="D315" s="64" t="s">
        <v>12</v>
      </c>
      <c r="E315" s="64" t="s">
        <v>20</v>
      </c>
      <c r="F315" s="64" t="s">
        <v>882</v>
      </c>
      <c r="G315" s="82">
        <v>15458.15</v>
      </c>
      <c r="H315" s="82">
        <v>15458.15</v>
      </c>
      <c r="I315" s="82">
        <v>15458.15</v>
      </c>
    </row>
    <row r="316" spans="1:9" s="69" customFormat="1" ht="33" customHeight="1">
      <c r="A316" s="64" t="s">
        <v>112</v>
      </c>
      <c r="B316" s="71" t="s">
        <v>158</v>
      </c>
      <c r="C316" s="64" t="s">
        <v>433</v>
      </c>
      <c r="D316" s="64" t="s">
        <v>12</v>
      </c>
      <c r="E316" s="64" t="s">
        <v>20</v>
      </c>
      <c r="F316" s="64" t="s">
        <v>883</v>
      </c>
      <c r="G316" s="82">
        <v>6155.38</v>
      </c>
      <c r="H316" s="82">
        <v>6155.38</v>
      </c>
      <c r="I316" s="82">
        <v>6155.38</v>
      </c>
    </row>
    <row r="317" spans="1:9" s="69" customFormat="1" ht="33" customHeight="1">
      <c r="A317" s="64" t="s">
        <v>112</v>
      </c>
      <c r="B317" s="71" t="s">
        <v>158</v>
      </c>
      <c r="C317" s="73" t="s">
        <v>511</v>
      </c>
      <c r="D317" s="64" t="s">
        <v>12</v>
      </c>
      <c r="E317" s="64" t="s">
        <v>20</v>
      </c>
      <c r="F317" s="64" t="s">
        <v>884</v>
      </c>
      <c r="G317" s="82">
        <v>2750</v>
      </c>
      <c r="H317" s="82">
        <v>2750</v>
      </c>
      <c r="I317" s="82">
        <v>2750</v>
      </c>
    </row>
    <row r="318" spans="1:9" s="69" customFormat="1" ht="33" customHeight="1">
      <c r="A318" s="64" t="s">
        <v>112</v>
      </c>
      <c r="B318" s="71" t="s">
        <v>158</v>
      </c>
      <c r="C318" s="64" t="s">
        <v>433</v>
      </c>
      <c r="D318" s="64" t="s">
        <v>12</v>
      </c>
      <c r="E318" s="64" t="s">
        <v>20</v>
      </c>
      <c r="F318" s="64" t="s">
        <v>885</v>
      </c>
      <c r="G318" s="82">
        <v>955.71</v>
      </c>
      <c r="H318" s="82">
        <v>955.71</v>
      </c>
      <c r="I318" s="82">
        <v>955.71</v>
      </c>
    </row>
    <row r="319" spans="1:9" s="69" customFormat="1" ht="33" customHeight="1">
      <c r="A319" s="64" t="s">
        <v>112</v>
      </c>
      <c r="B319" s="71" t="s">
        <v>158</v>
      </c>
      <c r="C319" s="73" t="s">
        <v>631</v>
      </c>
      <c r="D319" s="64" t="s">
        <v>12</v>
      </c>
      <c r="E319" s="64" t="s">
        <v>20</v>
      </c>
      <c r="F319" s="64" t="s">
        <v>886</v>
      </c>
      <c r="G319" s="82">
        <v>976333.5</v>
      </c>
      <c r="H319" s="82">
        <v>905960.45</v>
      </c>
      <c r="I319" s="82">
        <v>905960.45</v>
      </c>
    </row>
    <row r="320" spans="1:9" s="69" customFormat="1" ht="33" customHeight="1">
      <c r="A320" s="64" t="s">
        <v>112</v>
      </c>
      <c r="B320" s="71" t="s">
        <v>158</v>
      </c>
      <c r="C320" s="73" t="s">
        <v>512</v>
      </c>
      <c r="D320" s="64" t="s">
        <v>12</v>
      </c>
      <c r="E320" s="64" t="s">
        <v>20</v>
      </c>
      <c r="F320" s="64" t="s">
        <v>887</v>
      </c>
      <c r="G320" s="82">
        <v>2030592.58</v>
      </c>
      <c r="H320" s="82">
        <v>1862587.25</v>
      </c>
      <c r="I320" s="82">
        <v>1862587.25</v>
      </c>
    </row>
    <row r="321" spans="1:9" s="69" customFormat="1" ht="33" customHeight="1">
      <c r="A321" s="64" t="s">
        <v>112</v>
      </c>
      <c r="B321" s="71" t="s">
        <v>158</v>
      </c>
      <c r="C321" s="73" t="s">
        <v>512</v>
      </c>
      <c r="D321" s="64" t="s">
        <v>12</v>
      </c>
      <c r="E321" s="64" t="s">
        <v>20</v>
      </c>
      <c r="F321" s="64" t="s">
        <v>888</v>
      </c>
      <c r="G321" s="82">
        <v>129471.57</v>
      </c>
      <c r="H321" s="82">
        <v>129471.57</v>
      </c>
      <c r="I321" s="82">
        <v>129471.57</v>
      </c>
    </row>
    <row r="322" spans="1:9" s="69" customFormat="1" ht="33" customHeight="1">
      <c r="A322" s="64" t="s">
        <v>112</v>
      </c>
      <c r="B322" s="71" t="s">
        <v>158</v>
      </c>
      <c r="C322" s="73" t="s">
        <v>512</v>
      </c>
      <c r="D322" s="64" t="s">
        <v>12</v>
      </c>
      <c r="E322" s="64" t="s">
        <v>20</v>
      </c>
      <c r="F322" s="64" t="s">
        <v>889</v>
      </c>
      <c r="G322" s="82">
        <v>14516.09</v>
      </c>
      <c r="H322" s="82">
        <v>14516.09</v>
      </c>
      <c r="I322" s="82">
        <v>14516.09</v>
      </c>
    </row>
    <row r="323" spans="1:9" s="69" customFormat="1" ht="33" customHeight="1">
      <c r="A323" s="64" t="s">
        <v>112</v>
      </c>
      <c r="B323" s="71" t="s">
        <v>158</v>
      </c>
      <c r="C323" s="64" t="s">
        <v>939</v>
      </c>
      <c r="D323" s="64" t="s">
        <v>12</v>
      </c>
      <c r="E323" s="64" t="s">
        <v>20</v>
      </c>
      <c r="F323" s="64" t="s">
        <v>890</v>
      </c>
      <c r="G323" s="82">
        <v>56447.72</v>
      </c>
      <c r="H323" s="82">
        <v>50897.56</v>
      </c>
      <c r="I323" s="82">
        <v>50897.56</v>
      </c>
    </row>
    <row r="324" spans="1:9" s="69" customFormat="1" ht="33" customHeight="1">
      <c r="A324" s="64" t="s">
        <v>112</v>
      </c>
      <c r="B324" s="71" t="s">
        <v>158</v>
      </c>
      <c r="C324" s="64" t="s">
        <v>513</v>
      </c>
      <c r="D324" s="64" t="s">
        <v>12</v>
      </c>
      <c r="E324" s="64" t="s">
        <v>20</v>
      </c>
      <c r="F324" s="64" t="s">
        <v>891</v>
      </c>
      <c r="G324" s="82">
        <v>45000</v>
      </c>
      <c r="H324" s="82">
        <v>45000</v>
      </c>
      <c r="I324" s="82">
        <v>45000</v>
      </c>
    </row>
    <row r="325" spans="1:9" s="69" customFormat="1" ht="33" customHeight="1">
      <c r="A325" s="64" t="s">
        <v>112</v>
      </c>
      <c r="B325" s="71" t="s">
        <v>158</v>
      </c>
      <c r="C325" s="64" t="s">
        <v>433</v>
      </c>
      <c r="D325" s="64" t="s">
        <v>12</v>
      </c>
      <c r="E325" s="64" t="s">
        <v>20</v>
      </c>
      <c r="F325" s="64" t="s">
        <v>892</v>
      </c>
      <c r="G325" s="82">
        <v>15005.87</v>
      </c>
      <c r="H325" s="82">
        <v>15005.87</v>
      </c>
      <c r="I325" s="82">
        <v>15005.87</v>
      </c>
    </row>
    <row r="326" spans="1:9" s="69" customFormat="1" ht="33" customHeight="1">
      <c r="A326" s="64" t="s">
        <v>112</v>
      </c>
      <c r="B326" s="71" t="s">
        <v>158</v>
      </c>
      <c r="C326" s="64" t="s">
        <v>433</v>
      </c>
      <c r="D326" s="64" t="s">
        <v>12</v>
      </c>
      <c r="E326" s="64" t="s">
        <v>20</v>
      </c>
      <c r="F326" s="64" t="s">
        <v>893</v>
      </c>
      <c r="G326" s="82">
        <v>4815.45</v>
      </c>
      <c r="H326" s="82">
        <v>4815.45</v>
      </c>
      <c r="I326" s="82">
        <v>4815.45</v>
      </c>
    </row>
    <row r="327" spans="1:9" s="69" customFormat="1" ht="33" customHeight="1">
      <c r="A327" s="64" t="s">
        <v>112</v>
      </c>
      <c r="B327" s="71" t="s">
        <v>158</v>
      </c>
      <c r="C327" s="64" t="s">
        <v>433</v>
      </c>
      <c r="D327" s="64" t="s">
        <v>12</v>
      </c>
      <c r="E327" s="64" t="s">
        <v>20</v>
      </c>
      <c r="F327" s="64" t="s">
        <v>894</v>
      </c>
      <c r="G327" s="82">
        <v>4487.64</v>
      </c>
      <c r="H327" s="82">
        <v>4487.64</v>
      </c>
      <c r="I327" s="82">
        <v>4487.64</v>
      </c>
    </row>
    <row r="328" spans="1:9" s="69" customFormat="1" ht="33" customHeight="1">
      <c r="A328" s="64" t="s">
        <v>112</v>
      </c>
      <c r="B328" s="71" t="s">
        <v>158</v>
      </c>
      <c r="C328" s="64" t="s">
        <v>433</v>
      </c>
      <c r="D328" s="64" t="s">
        <v>12</v>
      </c>
      <c r="E328" s="64" t="s">
        <v>20</v>
      </c>
      <c r="F328" s="64" t="s">
        <v>895</v>
      </c>
      <c r="G328" s="82">
        <v>823.64</v>
      </c>
      <c r="H328" s="82">
        <v>823.64</v>
      </c>
      <c r="I328" s="82">
        <v>823.64</v>
      </c>
    </row>
    <row r="329" spans="1:9" s="69" customFormat="1" ht="33" customHeight="1">
      <c r="A329" s="64" t="s">
        <v>112</v>
      </c>
      <c r="B329" s="71" t="s">
        <v>158</v>
      </c>
      <c r="C329" s="64" t="s">
        <v>433</v>
      </c>
      <c r="D329" s="64" t="s">
        <v>12</v>
      </c>
      <c r="E329" s="64" t="s">
        <v>20</v>
      </c>
      <c r="F329" s="64" t="s">
        <v>896</v>
      </c>
      <c r="G329" s="82">
        <v>506.1</v>
      </c>
      <c r="H329" s="82">
        <v>506.1</v>
      </c>
      <c r="I329" s="82">
        <v>506.1</v>
      </c>
    </row>
    <row r="330" spans="1:9" s="69" customFormat="1" ht="33" customHeight="1">
      <c r="A330" s="64" t="s">
        <v>112</v>
      </c>
      <c r="B330" s="71" t="s">
        <v>158</v>
      </c>
      <c r="C330" s="64" t="s">
        <v>433</v>
      </c>
      <c r="D330" s="64" t="s">
        <v>12</v>
      </c>
      <c r="E330" s="64" t="s">
        <v>20</v>
      </c>
      <c r="F330" s="64" t="s">
        <v>897</v>
      </c>
      <c r="G330" s="82">
        <v>236.24</v>
      </c>
      <c r="H330" s="82">
        <v>236.24</v>
      </c>
      <c r="I330" s="82">
        <v>236.24</v>
      </c>
    </row>
    <row r="331" spans="1:9" s="69" customFormat="1" ht="33" customHeight="1">
      <c r="A331" s="64" t="s">
        <v>112</v>
      </c>
      <c r="B331" s="71" t="s">
        <v>158</v>
      </c>
      <c r="C331" s="64" t="s">
        <v>433</v>
      </c>
      <c r="D331" s="64" t="s">
        <v>12</v>
      </c>
      <c r="E331" s="64" t="s">
        <v>20</v>
      </c>
      <c r="F331" s="64" t="s">
        <v>898</v>
      </c>
      <c r="G331" s="82">
        <v>153.4</v>
      </c>
      <c r="H331" s="82">
        <v>153.4</v>
      </c>
      <c r="I331" s="82">
        <v>153.4</v>
      </c>
    </row>
    <row r="332" spans="1:9" s="69" customFormat="1" ht="33" customHeight="1">
      <c r="A332" s="64" t="s">
        <v>112</v>
      </c>
      <c r="B332" s="71" t="s">
        <v>158</v>
      </c>
      <c r="C332" s="64" t="s">
        <v>433</v>
      </c>
      <c r="D332" s="64" t="s">
        <v>12</v>
      </c>
      <c r="E332" s="64" t="s">
        <v>20</v>
      </c>
      <c r="F332" s="64" t="s">
        <v>899</v>
      </c>
      <c r="G332" s="82">
        <v>144.74</v>
      </c>
      <c r="H332" s="82">
        <v>144.74</v>
      </c>
      <c r="I332" s="82">
        <v>144.74</v>
      </c>
    </row>
    <row r="333" spans="1:9" s="69" customFormat="1" ht="33" customHeight="1">
      <c r="A333" s="64" t="s">
        <v>112</v>
      </c>
      <c r="B333" s="71" t="s">
        <v>158</v>
      </c>
      <c r="C333" s="73" t="s">
        <v>632</v>
      </c>
      <c r="D333" s="64" t="s">
        <v>12</v>
      </c>
      <c r="E333" s="64" t="s">
        <v>20</v>
      </c>
      <c r="F333" s="64" t="s">
        <v>900</v>
      </c>
      <c r="G333" s="82">
        <v>42646.92</v>
      </c>
      <c r="H333" s="82">
        <v>41376.32</v>
      </c>
      <c r="I333" s="82">
        <v>41376.32</v>
      </c>
    </row>
    <row r="334" spans="1:9" s="69" customFormat="1" ht="33" customHeight="1">
      <c r="A334" s="64" t="s">
        <v>112</v>
      </c>
      <c r="B334" s="71" t="s">
        <v>158</v>
      </c>
      <c r="C334" s="73" t="s">
        <v>514</v>
      </c>
      <c r="D334" s="64" t="s">
        <v>12</v>
      </c>
      <c r="E334" s="64" t="s">
        <v>20</v>
      </c>
      <c r="F334" s="64" t="s">
        <v>901</v>
      </c>
      <c r="G334" s="82">
        <v>352500</v>
      </c>
      <c r="H334" s="82">
        <v>343097.56</v>
      </c>
      <c r="I334" s="82">
        <v>343097.56</v>
      </c>
    </row>
    <row r="335" spans="1:9" s="69" customFormat="1" ht="33" customHeight="1">
      <c r="A335" s="64" t="s">
        <v>112</v>
      </c>
      <c r="B335" s="71" t="s">
        <v>158</v>
      </c>
      <c r="C335" s="73" t="s">
        <v>515</v>
      </c>
      <c r="D335" s="64" t="s">
        <v>12</v>
      </c>
      <c r="E335" s="64" t="s">
        <v>20</v>
      </c>
      <c r="F335" s="64" t="s">
        <v>902</v>
      </c>
      <c r="G335" s="82">
        <v>7500</v>
      </c>
      <c r="H335" s="82">
        <v>7500</v>
      </c>
      <c r="I335" s="82">
        <v>7500</v>
      </c>
    </row>
    <row r="336" spans="1:9" s="69" customFormat="1" ht="33" customHeight="1">
      <c r="A336" s="64" t="s">
        <v>112</v>
      </c>
      <c r="B336" s="71" t="s">
        <v>158</v>
      </c>
      <c r="C336" s="73" t="s">
        <v>632</v>
      </c>
      <c r="D336" s="64" t="s">
        <v>12</v>
      </c>
      <c r="E336" s="64" t="s">
        <v>20</v>
      </c>
      <c r="F336" s="64" t="s">
        <v>903</v>
      </c>
      <c r="G336" s="82">
        <v>7500</v>
      </c>
      <c r="H336" s="82">
        <v>7500</v>
      </c>
      <c r="I336" s="82">
        <v>7500</v>
      </c>
    </row>
    <row r="337" spans="1:9" s="69" customFormat="1" ht="33" customHeight="1">
      <c r="A337" s="64" t="s">
        <v>112</v>
      </c>
      <c r="B337" s="71" t="s">
        <v>158</v>
      </c>
      <c r="C337" s="73" t="s">
        <v>632</v>
      </c>
      <c r="D337" s="64" t="s">
        <v>12</v>
      </c>
      <c r="E337" s="64" t="s">
        <v>20</v>
      </c>
      <c r="F337" s="64" t="s">
        <v>904</v>
      </c>
      <c r="G337" s="82">
        <v>7500</v>
      </c>
      <c r="H337" s="82">
        <v>7245.88</v>
      </c>
      <c r="I337" s="82">
        <v>7245.88</v>
      </c>
    </row>
    <row r="338" spans="1:9" s="69" customFormat="1" ht="33" customHeight="1">
      <c r="A338" s="64" t="s">
        <v>112</v>
      </c>
      <c r="B338" s="71" t="s">
        <v>158</v>
      </c>
      <c r="C338" s="64" t="s">
        <v>629</v>
      </c>
      <c r="D338" s="64" t="s">
        <v>12</v>
      </c>
      <c r="E338" s="64" t="s">
        <v>20</v>
      </c>
      <c r="F338" s="64" t="s">
        <v>905</v>
      </c>
      <c r="G338" s="82">
        <v>713299.2</v>
      </c>
      <c r="H338" s="82">
        <v>713299.2</v>
      </c>
      <c r="I338" s="82">
        <v>713299.2</v>
      </c>
    </row>
    <row r="339" spans="1:9" s="69" customFormat="1" ht="33" customHeight="1">
      <c r="A339" s="64" t="s">
        <v>112</v>
      </c>
      <c r="B339" s="71" t="s">
        <v>158</v>
      </c>
      <c r="C339" s="64" t="s">
        <v>627</v>
      </c>
      <c r="D339" s="64" t="s">
        <v>12</v>
      </c>
      <c r="E339" s="64" t="s">
        <v>20</v>
      </c>
      <c r="F339" s="64" t="s">
        <v>906</v>
      </c>
      <c r="G339" s="82">
        <v>421495.44</v>
      </c>
      <c r="H339" s="82">
        <v>421495.44</v>
      </c>
      <c r="I339" s="82">
        <v>421495.44</v>
      </c>
    </row>
    <row r="340" spans="1:9" s="69" customFormat="1" ht="33" customHeight="1">
      <c r="A340" s="64" t="s">
        <v>112</v>
      </c>
      <c r="B340" s="71" t="s">
        <v>158</v>
      </c>
      <c r="C340" s="64" t="s">
        <v>627</v>
      </c>
      <c r="D340" s="64" t="s">
        <v>12</v>
      </c>
      <c r="E340" s="64" t="s">
        <v>20</v>
      </c>
      <c r="F340" s="64" t="s">
        <v>907</v>
      </c>
      <c r="G340" s="82">
        <v>81983.01</v>
      </c>
      <c r="H340" s="82">
        <v>81983.01</v>
      </c>
      <c r="I340" s="82">
        <v>81983.01</v>
      </c>
    </row>
    <row r="341" spans="1:9" s="69" customFormat="1" ht="33" customHeight="1">
      <c r="A341" s="64" t="s">
        <v>112</v>
      </c>
      <c r="B341" s="71" t="s">
        <v>158</v>
      </c>
      <c r="C341" s="64" t="s">
        <v>629</v>
      </c>
      <c r="D341" s="64" t="s">
        <v>12</v>
      </c>
      <c r="E341" s="64" t="s">
        <v>20</v>
      </c>
      <c r="F341" s="64" t="s">
        <v>908</v>
      </c>
      <c r="G341" s="82">
        <v>4377.7300000000005</v>
      </c>
      <c r="H341" s="82">
        <v>4377.7300000000005</v>
      </c>
      <c r="I341" s="82">
        <v>4377.7300000000005</v>
      </c>
    </row>
    <row r="342" spans="1:9" s="69" customFormat="1" ht="33" customHeight="1">
      <c r="A342" s="64" t="s">
        <v>112</v>
      </c>
      <c r="B342" s="71" t="s">
        <v>158</v>
      </c>
      <c r="C342" s="64" t="s">
        <v>627</v>
      </c>
      <c r="D342" s="64" t="s">
        <v>12</v>
      </c>
      <c r="E342" s="64" t="s">
        <v>20</v>
      </c>
      <c r="F342" s="64" t="s">
        <v>909</v>
      </c>
      <c r="G342" s="82">
        <v>3883.77</v>
      </c>
      <c r="H342" s="82">
        <v>3883.77</v>
      </c>
      <c r="I342" s="82">
        <v>3883.77</v>
      </c>
    </row>
    <row r="343" spans="1:9" s="69" customFormat="1" ht="33" customHeight="1">
      <c r="A343" s="64" t="s">
        <v>112</v>
      </c>
      <c r="B343" s="71" t="s">
        <v>158</v>
      </c>
      <c r="C343" s="64" t="s">
        <v>627</v>
      </c>
      <c r="D343" s="64" t="s">
        <v>12</v>
      </c>
      <c r="E343" s="64" t="s">
        <v>20</v>
      </c>
      <c r="F343" s="64" t="s">
        <v>910</v>
      </c>
      <c r="G343" s="82">
        <v>2892.5</v>
      </c>
      <c r="H343" s="82">
        <v>2892.5</v>
      </c>
      <c r="I343" s="82">
        <v>2892.5</v>
      </c>
    </row>
    <row r="344" spans="1:9" s="69" customFormat="1" ht="34.5" customHeight="1">
      <c r="A344" s="64" t="s">
        <v>256</v>
      </c>
      <c r="B344" s="71">
        <v>10195172000111</v>
      </c>
      <c r="C344" s="64" t="s">
        <v>793</v>
      </c>
      <c r="D344" s="64" t="s">
        <v>13</v>
      </c>
      <c r="E344" s="64" t="s">
        <v>37</v>
      </c>
      <c r="F344" s="64" t="s">
        <v>313</v>
      </c>
      <c r="G344" s="66">
        <v>516101.81</v>
      </c>
      <c r="H344" s="66">
        <v>0</v>
      </c>
      <c r="I344" s="66">
        <v>0</v>
      </c>
    </row>
    <row r="345" spans="1:9" s="69" customFormat="1" ht="48" customHeight="1">
      <c r="A345" s="64" t="s">
        <v>257</v>
      </c>
      <c r="B345" s="71">
        <v>29979036001031</v>
      </c>
      <c r="C345" s="64" t="s">
        <v>434</v>
      </c>
      <c r="D345" s="64" t="s">
        <v>12</v>
      </c>
      <c r="E345" s="64" t="s">
        <v>20</v>
      </c>
      <c r="F345" s="64" t="s">
        <v>314</v>
      </c>
      <c r="G345" s="66">
        <v>73288.90000000001</v>
      </c>
      <c r="H345" s="66">
        <v>0</v>
      </c>
      <c r="I345" s="66">
        <v>0</v>
      </c>
    </row>
    <row r="346" spans="1:9" s="69" customFormat="1" ht="48" customHeight="1">
      <c r="A346" s="73" t="s">
        <v>492</v>
      </c>
      <c r="B346" s="74">
        <v>60701190000104</v>
      </c>
      <c r="C346" s="73" t="s">
        <v>493</v>
      </c>
      <c r="D346" s="73" t="s">
        <v>12</v>
      </c>
      <c r="E346" s="73" t="s">
        <v>20</v>
      </c>
      <c r="F346" s="73" t="s">
        <v>665</v>
      </c>
      <c r="G346" s="75">
        <v>17.2</v>
      </c>
      <c r="H346" s="75">
        <v>0</v>
      </c>
      <c r="I346" s="75">
        <v>0</v>
      </c>
    </row>
    <row r="347" spans="1:9" s="69" customFormat="1" ht="48" customHeight="1">
      <c r="A347" s="73" t="s">
        <v>19</v>
      </c>
      <c r="B347" s="74">
        <v>4153748000185</v>
      </c>
      <c r="C347" s="73" t="s">
        <v>655</v>
      </c>
      <c r="D347" s="73" t="s">
        <v>12</v>
      </c>
      <c r="E347" s="73" t="s">
        <v>20</v>
      </c>
      <c r="F347" s="73" t="s">
        <v>666</v>
      </c>
      <c r="G347" s="75">
        <v>37800</v>
      </c>
      <c r="H347" s="75">
        <v>0</v>
      </c>
      <c r="I347" s="75">
        <v>0</v>
      </c>
    </row>
    <row r="348" spans="1:9" s="69" customFormat="1" ht="48" customHeight="1">
      <c r="A348" s="73" t="s">
        <v>119</v>
      </c>
      <c r="B348" s="74" t="s">
        <v>158</v>
      </c>
      <c r="C348" s="73" t="s">
        <v>512</v>
      </c>
      <c r="D348" s="73" t="s">
        <v>12</v>
      </c>
      <c r="E348" s="73" t="s">
        <v>20</v>
      </c>
      <c r="F348" s="73" t="s">
        <v>667</v>
      </c>
      <c r="G348" s="75">
        <v>2046031.27</v>
      </c>
      <c r="H348" s="75">
        <v>0</v>
      </c>
      <c r="I348" s="75">
        <v>0</v>
      </c>
    </row>
    <row r="349" spans="1:9" s="69" customFormat="1" ht="48" customHeight="1">
      <c r="A349" s="73" t="s">
        <v>119</v>
      </c>
      <c r="B349" s="74" t="s">
        <v>158</v>
      </c>
      <c r="C349" s="73" t="s">
        <v>512</v>
      </c>
      <c r="D349" s="73" t="s">
        <v>12</v>
      </c>
      <c r="E349" s="73" t="s">
        <v>20</v>
      </c>
      <c r="F349" s="73" t="s">
        <v>668</v>
      </c>
      <c r="G349" s="75">
        <v>127812</v>
      </c>
      <c r="H349" s="75">
        <v>0</v>
      </c>
      <c r="I349" s="75">
        <v>0</v>
      </c>
    </row>
    <row r="350" spans="1:9" s="69" customFormat="1" ht="48" customHeight="1">
      <c r="A350" s="73" t="s">
        <v>119</v>
      </c>
      <c r="B350" s="74" t="s">
        <v>158</v>
      </c>
      <c r="C350" s="73" t="s">
        <v>512</v>
      </c>
      <c r="D350" s="73" t="s">
        <v>12</v>
      </c>
      <c r="E350" s="73" t="s">
        <v>20</v>
      </c>
      <c r="F350" s="73" t="s">
        <v>669</v>
      </c>
      <c r="G350" s="75">
        <v>14516.09</v>
      </c>
      <c r="H350" s="75">
        <v>0</v>
      </c>
      <c r="I350" s="75">
        <v>0</v>
      </c>
    </row>
    <row r="351" spans="1:9" ht="27" customHeight="1">
      <c r="A351" s="8" t="s">
        <v>114</v>
      </c>
      <c r="B351" s="9"/>
      <c r="C351" s="10"/>
      <c r="D351" s="10"/>
      <c r="E351" s="10"/>
      <c r="F351" s="10"/>
      <c r="G351" s="11">
        <f>SUM(G7:G350)</f>
        <v>91631430.35</v>
      </c>
      <c r="H351" s="11">
        <f>SUM(H7:H350)</f>
        <v>15557501.640000002</v>
      </c>
      <c r="I351" s="11">
        <f>SUM(I7:I350)</f>
        <v>62025059.26000003</v>
      </c>
    </row>
    <row r="352" spans="1:9" ht="14.25" customHeight="1">
      <c r="A352" s="12"/>
      <c r="B352" s="13"/>
      <c r="C352" s="13"/>
      <c r="D352" s="14"/>
      <c r="E352" s="15"/>
      <c r="F352" s="15"/>
      <c r="G352" s="15"/>
      <c r="H352" s="15"/>
      <c r="I352" s="15"/>
    </row>
    <row r="353" spans="1:9" ht="14.25" customHeight="1">
      <c r="A353" s="90" t="s">
        <v>794</v>
      </c>
      <c r="B353" s="90"/>
      <c r="C353" s="90"/>
      <c r="D353" s="90"/>
      <c r="E353" s="90"/>
      <c r="F353" s="90"/>
      <c r="G353" s="90"/>
      <c r="H353" s="90"/>
      <c r="I353" s="90"/>
    </row>
    <row r="354" spans="1:9" ht="21" customHeight="1">
      <c r="A354" s="93" t="s">
        <v>115</v>
      </c>
      <c r="B354" s="93"/>
      <c r="C354" s="93"/>
      <c r="D354" s="93"/>
      <c r="E354" s="93"/>
      <c r="F354" s="93"/>
      <c r="G354" s="93"/>
      <c r="H354" s="93"/>
      <c r="I354" s="93"/>
    </row>
    <row r="355" spans="1:9" ht="14.25" customHeight="1">
      <c r="A355" s="16" t="s">
        <v>2</v>
      </c>
      <c r="B355" s="16" t="s">
        <v>3</v>
      </c>
      <c r="C355" s="17" t="s">
        <v>4</v>
      </c>
      <c r="D355" s="17" t="s">
        <v>5</v>
      </c>
      <c r="E355" s="17" t="s">
        <v>6</v>
      </c>
      <c r="F355" s="17" t="s">
        <v>7</v>
      </c>
      <c r="G355" s="17" t="s">
        <v>8</v>
      </c>
      <c r="H355" s="17" t="s">
        <v>9</v>
      </c>
      <c r="I355" s="17" t="s">
        <v>10</v>
      </c>
    </row>
    <row r="356" spans="1:9" s="70" customFormat="1" ht="44.25" customHeight="1">
      <c r="A356" s="64" t="s">
        <v>116</v>
      </c>
      <c r="B356" s="71" t="s">
        <v>320</v>
      </c>
      <c r="C356" s="64" t="s">
        <v>117</v>
      </c>
      <c r="D356" s="64" t="s">
        <v>13</v>
      </c>
      <c r="E356" s="64" t="s">
        <v>14</v>
      </c>
      <c r="F356" s="64" t="s">
        <v>118</v>
      </c>
      <c r="G356" s="66">
        <v>0</v>
      </c>
      <c r="H356" s="66">
        <v>0</v>
      </c>
      <c r="I356" s="66">
        <v>934.12</v>
      </c>
    </row>
    <row r="357" spans="1:9" s="70" customFormat="1" ht="36" customHeight="1">
      <c r="A357" s="64" t="s">
        <v>89</v>
      </c>
      <c r="B357" s="71" t="s">
        <v>321</v>
      </c>
      <c r="C357" s="64" t="s">
        <v>435</v>
      </c>
      <c r="D357" s="64" t="s">
        <v>13</v>
      </c>
      <c r="E357" s="64" t="s">
        <v>14</v>
      </c>
      <c r="F357" s="64" t="s">
        <v>90</v>
      </c>
      <c r="G357" s="66">
        <v>0</v>
      </c>
      <c r="H357" s="66">
        <v>0</v>
      </c>
      <c r="I357" s="66">
        <v>3544.06</v>
      </c>
    </row>
    <row r="358" spans="1:9" s="70" customFormat="1" ht="36" customHeight="1">
      <c r="A358" s="64" t="s">
        <v>89</v>
      </c>
      <c r="B358" s="71" t="s">
        <v>321</v>
      </c>
      <c r="C358" s="64" t="s">
        <v>436</v>
      </c>
      <c r="D358" s="64" t="s">
        <v>13</v>
      </c>
      <c r="E358" s="64" t="s">
        <v>14</v>
      </c>
      <c r="F358" s="64" t="s">
        <v>91</v>
      </c>
      <c r="G358" s="66">
        <v>0</v>
      </c>
      <c r="H358" s="66">
        <v>0</v>
      </c>
      <c r="I358" s="66">
        <v>22250.92</v>
      </c>
    </row>
    <row r="359" spans="1:9" s="70" customFormat="1" ht="36" customHeight="1">
      <c r="A359" s="64" t="s">
        <v>101</v>
      </c>
      <c r="B359" s="71" t="s">
        <v>322</v>
      </c>
      <c r="C359" s="64" t="s">
        <v>437</v>
      </c>
      <c r="D359" s="64" t="s">
        <v>12</v>
      </c>
      <c r="E359" s="64" t="s">
        <v>25</v>
      </c>
      <c r="F359" s="64" t="s">
        <v>102</v>
      </c>
      <c r="G359" s="66">
        <v>0</v>
      </c>
      <c r="H359" s="66">
        <v>3282.12</v>
      </c>
      <c r="I359" s="66">
        <f>5538.77+3282.12</f>
        <v>8820.89</v>
      </c>
    </row>
    <row r="360" spans="1:9" s="70" customFormat="1" ht="36" customHeight="1">
      <c r="A360" s="64" t="s">
        <v>107</v>
      </c>
      <c r="B360" s="71" t="s">
        <v>323</v>
      </c>
      <c r="C360" s="64" t="s">
        <v>438</v>
      </c>
      <c r="D360" s="64" t="s">
        <v>13</v>
      </c>
      <c r="E360" s="64" t="s">
        <v>14</v>
      </c>
      <c r="F360" s="64" t="s">
        <v>23</v>
      </c>
      <c r="G360" s="66">
        <v>0</v>
      </c>
      <c r="H360" s="66">
        <v>0</v>
      </c>
      <c r="I360" s="66">
        <v>4568.86</v>
      </c>
    </row>
    <row r="361" spans="1:9" s="70" customFormat="1" ht="36" customHeight="1">
      <c r="A361" s="64" t="s">
        <v>87</v>
      </c>
      <c r="B361" s="71" t="s">
        <v>324</v>
      </c>
      <c r="C361" s="64" t="s">
        <v>439</v>
      </c>
      <c r="D361" s="64" t="s">
        <v>13</v>
      </c>
      <c r="E361" s="64" t="s">
        <v>14</v>
      </c>
      <c r="F361" s="64" t="s">
        <v>88</v>
      </c>
      <c r="G361" s="66">
        <v>0</v>
      </c>
      <c r="H361" s="66">
        <v>0</v>
      </c>
      <c r="I361" s="66">
        <v>3520</v>
      </c>
    </row>
    <row r="362" spans="1:9" s="70" customFormat="1" ht="36" customHeight="1">
      <c r="A362" s="64" t="s">
        <v>108</v>
      </c>
      <c r="B362" s="71" t="s">
        <v>325</v>
      </c>
      <c r="C362" s="64" t="s">
        <v>383</v>
      </c>
      <c r="D362" s="64" t="s">
        <v>13</v>
      </c>
      <c r="E362" s="64" t="s">
        <v>14</v>
      </c>
      <c r="F362" s="64" t="s">
        <v>39</v>
      </c>
      <c r="G362" s="66">
        <v>0</v>
      </c>
      <c r="H362" s="66">
        <v>0</v>
      </c>
      <c r="I362" s="66">
        <v>2575</v>
      </c>
    </row>
    <row r="363" spans="1:9" s="70" customFormat="1" ht="36" customHeight="1">
      <c r="A363" s="64" t="s">
        <v>62</v>
      </c>
      <c r="B363" s="71" t="s">
        <v>326</v>
      </c>
      <c r="C363" s="64" t="s">
        <v>440</v>
      </c>
      <c r="D363" s="64" t="s">
        <v>13</v>
      </c>
      <c r="E363" s="64" t="s">
        <v>25</v>
      </c>
      <c r="F363" s="64" t="s">
        <v>63</v>
      </c>
      <c r="G363" s="66">
        <v>0</v>
      </c>
      <c r="H363" s="66">
        <v>0</v>
      </c>
      <c r="I363" s="66">
        <v>783.2</v>
      </c>
    </row>
    <row r="364" spans="1:9" s="70" customFormat="1" ht="36" customHeight="1">
      <c r="A364" s="64" t="s">
        <v>101</v>
      </c>
      <c r="B364" s="71" t="s">
        <v>322</v>
      </c>
      <c r="C364" s="64" t="s">
        <v>392</v>
      </c>
      <c r="D364" s="64" t="s">
        <v>12</v>
      </c>
      <c r="E364" s="64" t="s">
        <v>25</v>
      </c>
      <c r="F364" s="64" t="s">
        <v>45</v>
      </c>
      <c r="G364" s="66">
        <v>0</v>
      </c>
      <c r="H364" s="66">
        <v>0</v>
      </c>
      <c r="I364" s="66">
        <v>280.01</v>
      </c>
    </row>
    <row r="365" spans="1:9" s="70" customFormat="1" ht="36" customHeight="1">
      <c r="A365" s="64" t="s">
        <v>77</v>
      </c>
      <c r="B365" s="71" t="s">
        <v>327</v>
      </c>
      <c r="C365" s="64" t="s">
        <v>393</v>
      </c>
      <c r="D365" s="64" t="s">
        <v>12</v>
      </c>
      <c r="E365" s="64" t="s">
        <v>25</v>
      </c>
      <c r="F365" s="64" t="s">
        <v>78</v>
      </c>
      <c r="G365" s="66">
        <v>0</v>
      </c>
      <c r="H365" s="66">
        <v>0</v>
      </c>
      <c r="I365" s="66">
        <v>45000</v>
      </c>
    </row>
    <row r="366" spans="1:9" s="70" customFormat="1" ht="36" customHeight="1">
      <c r="A366" s="64" t="s">
        <v>94</v>
      </c>
      <c r="B366" s="71" t="s">
        <v>328</v>
      </c>
      <c r="C366" s="64" t="s">
        <v>394</v>
      </c>
      <c r="D366" s="64" t="s">
        <v>13</v>
      </c>
      <c r="E366" s="64" t="s">
        <v>14</v>
      </c>
      <c r="F366" s="64" t="s">
        <v>95</v>
      </c>
      <c r="G366" s="66">
        <v>0</v>
      </c>
      <c r="H366" s="66">
        <v>0</v>
      </c>
      <c r="I366" s="66">
        <v>1045</v>
      </c>
    </row>
    <row r="367" spans="1:9" s="70" customFormat="1" ht="36" customHeight="1">
      <c r="A367" s="64" t="s">
        <v>124</v>
      </c>
      <c r="B367" s="71" t="s">
        <v>329</v>
      </c>
      <c r="C367" s="64" t="s">
        <v>441</v>
      </c>
      <c r="D367" s="64" t="s">
        <v>13</v>
      </c>
      <c r="E367" s="64" t="s">
        <v>14</v>
      </c>
      <c r="F367" s="64" t="s">
        <v>47</v>
      </c>
      <c r="G367" s="66">
        <v>0</v>
      </c>
      <c r="H367" s="66">
        <v>0</v>
      </c>
      <c r="I367" s="66">
        <v>8081.65</v>
      </c>
    </row>
    <row r="368" spans="1:9" s="70" customFormat="1" ht="36" customHeight="1">
      <c r="A368" s="64" t="s">
        <v>315</v>
      </c>
      <c r="B368" s="71" t="s">
        <v>330</v>
      </c>
      <c r="C368" s="64" t="s">
        <v>398</v>
      </c>
      <c r="D368" s="64" t="s">
        <v>13</v>
      </c>
      <c r="E368" s="64" t="s">
        <v>14</v>
      </c>
      <c r="F368" s="64" t="s">
        <v>51</v>
      </c>
      <c r="G368" s="66">
        <v>0</v>
      </c>
      <c r="H368" s="66">
        <v>0</v>
      </c>
      <c r="I368" s="66">
        <v>661.06</v>
      </c>
    </row>
    <row r="369" spans="1:9" s="70" customFormat="1" ht="36" customHeight="1">
      <c r="A369" s="64" t="s">
        <v>315</v>
      </c>
      <c r="B369" s="71" t="s">
        <v>330</v>
      </c>
      <c r="C369" s="64" t="s">
        <v>399</v>
      </c>
      <c r="D369" s="64" t="s">
        <v>13</v>
      </c>
      <c r="E369" s="64" t="s">
        <v>14</v>
      </c>
      <c r="F369" s="64" t="s">
        <v>104</v>
      </c>
      <c r="G369" s="66">
        <v>0</v>
      </c>
      <c r="H369" s="66">
        <v>0</v>
      </c>
      <c r="I369" s="66">
        <v>22573.99</v>
      </c>
    </row>
    <row r="370" spans="1:9" s="70" customFormat="1" ht="36" customHeight="1">
      <c r="A370" s="64" t="s">
        <v>316</v>
      </c>
      <c r="B370" s="71" t="s">
        <v>331</v>
      </c>
      <c r="C370" s="64" t="s">
        <v>442</v>
      </c>
      <c r="D370" s="64" t="s">
        <v>13</v>
      </c>
      <c r="E370" s="64" t="s">
        <v>14</v>
      </c>
      <c r="F370" s="64" t="s">
        <v>53</v>
      </c>
      <c r="G370" s="66">
        <v>0</v>
      </c>
      <c r="H370" s="66">
        <v>0</v>
      </c>
      <c r="I370" s="66">
        <v>6175</v>
      </c>
    </row>
    <row r="371" spans="1:9" s="70" customFormat="1" ht="46.5" customHeight="1">
      <c r="A371" s="64" t="s">
        <v>317</v>
      </c>
      <c r="B371" s="71" t="s">
        <v>332</v>
      </c>
      <c r="C371" s="64" t="s">
        <v>443</v>
      </c>
      <c r="D371" s="64" t="s">
        <v>13</v>
      </c>
      <c r="E371" s="64" t="s">
        <v>32</v>
      </c>
      <c r="F371" s="64" t="s">
        <v>54</v>
      </c>
      <c r="G371" s="66">
        <v>0</v>
      </c>
      <c r="H371" s="66">
        <v>0</v>
      </c>
      <c r="I371" s="66">
        <v>1300</v>
      </c>
    </row>
    <row r="372" spans="1:9" s="70" customFormat="1" ht="36" customHeight="1">
      <c r="A372" s="64" t="s">
        <v>318</v>
      </c>
      <c r="B372" s="71" t="s">
        <v>333</v>
      </c>
      <c r="C372" s="64" t="s">
        <v>444</v>
      </c>
      <c r="D372" s="64" t="s">
        <v>12</v>
      </c>
      <c r="E372" s="64" t="s">
        <v>374</v>
      </c>
      <c r="F372" s="64" t="s">
        <v>57</v>
      </c>
      <c r="G372" s="66">
        <v>0</v>
      </c>
      <c r="H372" s="66">
        <v>0</v>
      </c>
      <c r="I372" s="66">
        <v>2255.65</v>
      </c>
    </row>
    <row r="373" spans="1:9" s="70" customFormat="1" ht="75.75" customHeight="1">
      <c r="A373" s="64" t="s">
        <v>319</v>
      </c>
      <c r="B373" s="71" t="s">
        <v>334</v>
      </c>
      <c r="C373" s="64" t="s">
        <v>445</v>
      </c>
      <c r="D373" s="64" t="s">
        <v>13</v>
      </c>
      <c r="E373" s="64" t="s">
        <v>32</v>
      </c>
      <c r="F373" s="64" t="s">
        <v>71</v>
      </c>
      <c r="G373" s="66">
        <v>0</v>
      </c>
      <c r="H373" s="66">
        <v>0</v>
      </c>
      <c r="I373" s="66">
        <v>4214.3</v>
      </c>
    </row>
    <row r="374" spans="1:9" s="70" customFormat="1" ht="36" customHeight="1">
      <c r="A374" s="64" t="s">
        <v>101</v>
      </c>
      <c r="B374" s="71" t="s">
        <v>322</v>
      </c>
      <c r="C374" s="64" t="s">
        <v>437</v>
      </c>
      <c r="D374" s="64" t="s">
        <v>12</v>
      </c>
      <c r="E374" s="64" t="s">
        <v>25</v>
      </c>
      <c r="F374" s="64" t="s">
        <v>102</v>
      </c>
      <c r="G374" s="66">
        <v>0</v>
      </c>
      <c r="H374" s="66">
        <v>0</v>
      </c>
      <c r="I374" s="66">
        <v>6960.3</v>
      </c>
    </row>
    <row r="375" spans="1:9" s="70" customFormat="1" ht="36" customHeight="1">
      <c r="A375" s="64" t="s">
        <v>256</v>
      </c>
      <c r="B375" s="71" t="s">
        <v>344</v>
      </c>
      <c r="C375" s="64" t="s">
        <v>407</v>
      </c>
      <c r="D375" s="64" t="s">
        <v>13</v>
      </c>
      <c r="E375" s="64" t="s">
        <v>14</v>
      </c>
      <c r="F375" s="64" t="s">
        <v>105</v>
      </c>
      <c r="G375" s="66">
        <v>0</v>
      </c>
      <c r="H375" s="66">
        <v>0</v>
      </c>
      <c r="I375" s="66">
        <f>7329.57+34553.74</f>
        <v>41883.31</v>
      </c>
    </row>
    <row r="376" spans="1:9" s="70" customFormat="1" ht="36" customHeight="1">
      <c r="A376" s="64" t="s">
        <v>126</v>
      </c>
      <c r="B376" s="71" t="s">
        <v>345</v>
      </c>
      <c r="C376" s="64" t="s">
        <v>446</v>
      </c>
      <c r="D376" s="64" t="s">
        <v>12</v>
      </c>
      <c r="E376" s="64" t="s">
        <v>25</v>
      </c>
      <c r="F376" s="64" t="s">
        <v>24</v>
      </c>
      <c r="G376" s="66">
        <v>0</v>
      </c>
      <c r="H376" s="66">
        <v>0</v>
      </c>
      <c r="I376" s="66">
        <v>573.38</v>
      </c>
    </row>
    <row r="377" spans="1:9" s="70" customFormat="1" ht="36" customHeight="1">
      <c r="A377" s="64" t="s">
        <v>97</v>
      </c>
      <c r="B377" s="71" t="s">
        <v>346</v>
      </c>
      <c r="C377" s="64" t="s">
        <v>447</v>
      </c>
      <c r="D377" s="64" t="s">
        <v>12</v>
      </c>
      <c r="E377" s="64" t="s">
        <v>374</v>
      </c>
      <c r="F377" s="64" t="s">
        <v>98</v>
      </c>
      <c r="G377" s="66">
        <v>0</v>
      </c>
      <c r="H377" s="66">
        <v>0</v>
      </c>
      <c r="I377" s="66">
        <v>19927.9</v>
      </c>
    </row>
    <row r="378" spans="1:9" s="70" customFormat="1" ht="36" customHeight="1">
      <c r="A378" s="64" t="s">
        <v>335</v>
      </c>
      <c r="B378" s="71" t="s">
        <v>347</v>
      </c>
      <c r="C378" s="64" t="s">
        <v>448</v>
      </c>
      <c r="D378" s="64" t="s">
        <v>13</v>
      </c>
      <c r="E378" s="64" t="s">
        <v>14</v>
      </c>
      <c r="F378" s="64" t="s">
        <v>28</v>
      </c>
      <c r="G378" s="66">
        <v>0</v>
      </c>
      <c r="H378" s="66">
        <v>0</v>
      </c>
      <c r="I378" s="66">
        <v>3050</v>
      </c>
    </row>
    <row r="379" spans="1:9" s="70" customFormat="1" ht="36" customHeight="1">
      <c r="A379" s="64" t="s">
        <v>83</v>
      </c>
      <c r="B379" s="71" t="s">
        <v>348</v>
      </c>
      <c r="C379" s="64" t="s">
        <v>449</v>
      </c>
      <c r="D379" s="64" t="s">
        <v>13</v>
      </c>
      <c r="E379" s="64" t="s">
        <v>14</v>
      </c>
      <c r="F379" s="64" t="s">
        <v>84</v>
      </c>
      <c r="G379" s="66">
        <v>0</v>
      </c>
      <c r="H379" s="66">
        <v>0</v>
      </c>
      <c r="I379" s="66">
        <f>146519.94+101282.09</f>
        <v>247802.03</v>
      </c>
    </row>
    <row r="380" spans="1:9" s="70" customFormat="1" ht="36" customHeight="1">
      <c r="A380" s="64" t="s">
        <v>109</v>
      </c>
      <c r="B380" s="71" t="s">
        <v>349</v>
      </c>
      <c r="C380" s="64" t="s">
        <v>378</v>
      </c>
      <c r="D380" s="64" t="s">
        <v>12</v>
      </c>
      <c r="E380" s="64" t="s">
        <v>25</v>
      </c>
      <c r="F380" s="64" t="s">
        <v>60</v>
      </c>
      <c r="G380" s="66">
        <v>0</v>
      </c>
      <c r="H380" s="66">
        <v>0</v>
      </c>
      <c r="I380" s="66">
        <v>18700</v>
      </c>
    </row>
    <row r="381" spans="1:9" s="70" customFormat="1" ht="36" customHeight="1">
      <c r="A381" s="64" t="s">
        <v>92</v>
      </c>
      <c r="B381" s="71" t="s">
        <v>350</v>
      </c>
      <c r="C381" s="64" t="s">
        <v>379</v>
      </c>
      <c r="D381" s="64" t="s">
        <v>12</v>
      </c>
      <c r="E381" s="64" t="s">
        <v>25</v>
      </c>
      <c r="F381" s="64" t="s">
        <v>93</v>
      </c>
      <c r="G381" s="66">
        <v>0</v>
      </c>
      <c r="H381" s="66">
        <v>0</v>
      </c>
      <c r="I381" s="66">
        <f>14166.66+14166.66</f>
        <v>28333.32</v>
      </c>
    </row>
    <row r="382" spans="1:9" s="70" customFormat="1" ht="36" customHeight="1">
      <c r="A382" s="64" t="s">
        <v>336</v>
      </c>
      <c r="B382" s="71" t="s">
        <v>351</v>
      </c>
      <c r="C382" s="64" t="s">
        <v>380</v>
      </c>
      <c r="D382" s="64" t="s">
        <v>12</v>
      </c>
      <c r="E382" s="64" t="s">
        <v>25</v>
      </c>
      <c r="F382" s="64" t="s">
        <v>31</v>
      </c>
      <c r="G382" s="66">
        <v>0</v>
      </c>
      <c r="H382" s="66">
        <v>0</v>
      </c>
      <c r="I382" s="66">
        <f>15000+15000</f>
        <v>30000</v>
      </c>
    </row>
    <row r="383" spans="1:9" s="70" customFormat="1" ht="36" customHeight="1">
      <c r="A383" s="64" t="s">
        <v>79</v>
      </c>
      <c r="B383" s="71" t="s">
        <v>352</v>
      </c>
      <c r="C383" s="64" t="s">
        <v>34</v>
      </c>
      <c r="D383" s="64" t="s">
        <v>12</v>
      </c>
      <c r="E383" s="64" t="s">
        <v>374</v>
      </c>
      <c r="F383" s="64" t="s">
        <v>35</v>
      </c>
      <c r="G383" s="66">
        <v>0</v>
      </c>
      <c r="H383" s="66">
        <v>0</v>
      </c>
      <c r="I383" s="66">
        <v>24184.31</v>
      </c>
    </row>
    <row r="384" spans="1:9" s="70" customFormat="1" ht="36" customHeight="1">
      <c r="A384" s="64" t="s">
        <v>85</v>
      </c>
      <c r="B384" s="71" t="s">
        <v>353</v>
      </c>
      <c r="C384" s="64" t="s">
        <v>382</v>
      </c>
      <c r="D384" s="64" t="s">
        <v>12</v>
      </c>
      <c r="E384" s="64" t="s">
        <v>374</v>
      </c>
      <c r="F384" s="64" t="s">
        <v>86</v>
      </c>
      <c r="G384" s="66">
        <v>0</v>
      </c>
      <c r="H384" s="66">
        <v>275.6</v>
      </c>
      <c r="I384" s="66">
        <f>918.89+275.6</f>
        <v>1194.49</v>
      </c>
    </row>
    <row r="385" spans="1:9" s="70" customFormat="1" ht="36" customHeight="1">
      <c r="A385" s="64" t="s">
        <v>108</v>
      </c>
      <c r="B385" s="71" t="s">
        <v>325</v>
      </c>
      <c r="C385" s="64" t="s">
        <v>383</v>
      </c>
      <c r="D385" s="64" t="s">
        <v>13</v>
      </c>
      <c r="E385" s="64" t="s">
        <v>14</v>
      </c>
      <c r="F385" s="64" t="s">
        <v>39</v>
      </c>
      <c r="G385" s="66">
        <v>0</v>
      </c>
      <c r="H385" s="66">
        <v>0</v>
      </c>
      <c r="I385" s="66">
        <v>2850</v>
      </c>
    </row>
    <row r="386" spans="1:9" s="70" customFormat="1" ht="36" customHeight="1">
      <c r="A386" s="64" t="s">
        <v>97</v>
      </c>
      <c r="B386" s="71" t="s">
        <v>346</v>
      </c>
      <c r="C386" s="64" t="s">
        <v>384</v>
      </c>
      <c r="D386" s="64" t="s">
        <v>12</v>
      </c>
      <c r="E386" s="64" t="s">
        <v>374</v>
      </c>
      <c r="F386" s="64" t="s">
        <v>41</v>
      </c>
      <c r="G386" s="66">
        <v>0</v>
      </c>
      <c r="H386" s="66">
        <v>0</v>
      </c>
      <c r="I386" s="66">
        <v>446.98</v>
      </c>
    </row>
    <row r="387" spans="1:9" s="70" customFormat="1" ht="36" customHeight="1">
      <c r="A387" s="64" t="s">
        <v>101</v>
      </c>
      <c r="B387" s="71" t="s">
        <v>322</v>
      </c>
      <c r="C387" s="64" t="s">
        <v>385</v>
      </c>
      <c r="D387" s="64" t="s">
        <v>12</v>
      </c>
      <c r="E387" s="64" t="s">
        <v>25</v>
      </c>
      <c r="F387" s="64" t="s">
        <v>103</v>
      </c>
      <c r="G387" s="66">
        <v>0</v>
      </c>
      <c r="H387" s="66">
        <v>1740.16</v>
      </c>
      <c r="I387" s="66">
        <f>937.01+1740.16</f>
        <v>2677.17</v>
      </c>
    </row>
    <row r="388" spans="1:9" s="70" customFormat="1" ht="36" customHeight="1">
      <c r="A388" s="64" t="s">
        <v>109</v>
      </c>
      <c r="B388" s="71" t="s">
        <v>349</v>
      </c>
      <c r="C388" s="64" t="s">
        <v>450</v>
      </c>
      <c r="D388" s="64" t="s">
        <v>12</v>
      </c>
      <c r="E388" s="64" t="s">
        <v>25</v>
      </c>
      <c r="F388" s="64" t="s">
        <v>61</v>
      </c>
      <c r="G388" s="66">
        <v>0</v>
      </c>
      <c r="H388" s="66">
        <v>0</v>
      </c>
      <c r="I388" s="66">
        <v>4653.97</v>
      </c>
    </row>
    <row r="389" spans="1:9" s="70" customFormat="1" ht="36" customHeight="1">
      <c r="A389" s="64" t="s">
        <v>92</v>
      </c>
      <c r="B389" s="71" t="s">
        <v>350</v>
      </c>
      <c r="C389" s="64" t="s">
        <v>451</v>
      </c>
      <c r="D389" s="64" t="s">
        <v>13</v>
      </c>
      <c r="E389" s="64" t="s">
        <v>14</v>
      </c>
      <c r="F389" s="64" t="s">
        <v>42</v>
      </c>
      <c r="G389" s="66">
        <v>0</v>
      </c>
      <c r="H389" s="66">
        <v>0</v>
      </c>
      <c r="I389" s="66">
        <f>1830+1830</f>
        <v>3660</v>
      </c>
    </row>
    <row r="390" spans="1:9" s="70" customFormat="1" ht="36" customHeight="1">
      <c r="A390" s="64" t="s">
        <v>80</v>
      </c>
      <c r="B390" s="71" t="s">
        <v>354</v>
      </c>
      <c r="C390" s="64" t="s">
        <v>452</v>
      </c>
      <c r="D390" s="64" t="s">
        <v>13</v>
      </c>
      <c r="E390" s="64" t="s">
        <v>14</v>
      </c>
      <c r="F390" s="64" t="s">
        <v>81</v>
      </c>
      <c r="G390" s="66">
        <v>0</v>
      </c>
      <c r="H390" s="66">
        <v>862.6</v>
      </c>
      <c r="I390" s="66">
        <f>831.12+862.6</f>
        <v>1693.72</v>
      </c>
    </row>
    <row r="391" spans="1:9" s="70" customFormat="1" ht="53.25" customHeight="1">
      <c r="A391" s="64" t="s">
        <v>62</v>
      </c>
      <c r="B391" s="71" t="s">
        <v>326</v>
      </c>
      <c r="C391" s="64" t="s">
        <v>440</v>
      </c>
      <c r="D391" s="64" t="s">
        <v>13</v>
      </c>
      <c r="E391" s="64" t="s">
        <v>25</v>
      </c>
      <c r="F391" s="64" t="s">
        <v>63</v>
      </c>
      <c r="G391" s="66">
        <v>0</v>
      </c>
      <c r="H391" s="66">
        <v>391.6</v>
      </c>
      <c r="I391" s="66">
        <f>928.4+391.6</f>
        <v>1320</v>
      </c>
    </row>
    <row r="392" spans="1:9" s="70" customFormat="1" ht="36" customHeight="1">
      <c r="A392" s="64" t="s">
        <v>125</v>
      </c>
      <c r="B392" s="71" t="s">
        <v>355</v>
      </c>
      <c r="C392" s="64" t="s">
        <v>388</v>
      </c>
      <c r="D392" s="64" t="s">
        <v>13</v>
      </c>
      <c r="E392" s="64" t="s">
        <v>14</v>
      </c>
      <c r="F392" s="64" t="s">
        <v>43</v>
      </c>
      <c r="G392" s="66">
        <v>0</v>
      </c>
      <c r="H392" s="66">
        <v>0</v>
      </c>
      <c r="I392" s="66">
        <v>20900</v>
      </c>
    </row>
    <row r="393" spans="1:9" s="70" customFormat="1" ht="81" customHeight="1">
      <c r="A393" s="64" t="s">
        <v>79</v>
      </c>
      <c r="B393" s="71" t="s">
        <v>352</v>
      </c>
      <c r="C393" s="64" t="s">
        <v>389</v>
      </c>
      <c r="D393" s="64" t="s">
        <v>12</v>
      </c>
      <c r="E393" s="64" t="s">
        <v>374</v>
      </c>
      <c r="F393" s="64" t="s">
        <v>44</v>
      </c>
      <c r="G393" s="66">
        <v>0</v>
      </c>
      <c r="H393" s="66">
        <v>0</v>
      </c>
      <c r="I393" s="66">
        <v>30820.92</v>
      </c>
    </row>
    <row r="394" spans="1:9" s="70" customFormat="1" ht="36" customHeight="1">
      <c r="A394" s="64" t="s">
        <v>79</v>
      </c>
      <c r="B394" s="71" t="s">
        <v>352</v>
      </c>
      <c r="C394" s="72" t="s">
        <v>463</v>
      </c>
      <c r="D394" s="64" t="s">
        <v>12</v>
      </c>
      <c r="E394" s="64" t="s">
        <v>374</v>
      </c>
      <c r="F394" s="64" t="s">
        <v>464</v>
      </c>
      <c r="G394" s="66">
        <v>0</v>
      </c>
      <c r="H394" s="66">
        <v>0</v>
      </c>
      <c r="I394" s="66">
        <v>9329.77</v>
      </c>
    </row>
    <row r="395" spans="1:9" s="70" customFormat="1" ht="36" customHeight="1">
      <c r="A395" s="64" t="s">
        <v>29</v>
      </c>
      <c r="B395" s="71" t="s">
        <v>356</v>
      </c>
      <c r="C395" s="64" t="s">
        <v>391</v>
      </c>
      <c r="D395" s="64" t="s">
        <v>12</v>
      </c>
      <c r="E395" s="64" t="s">
        <v>374</v>
      </c>
      <c r="F395" s="64" t="s">
        <v>106</v>
      </c>
      <c r="G395" s="66">
        <v>0</v>
      </c>
      <c r="H395" s="66">
        <v>0</v>
      </c>
      <c r="I395" s="66">
        <v>8987.210000000001</v>
      </c>
    </row>
    <row r="396" spans="1:9" s="70" customFormat="1" ht="36" customHeight="1">
      <c r="A396" s="64" t="s">
        <v>121</v>
      </c>
      <c r="B396" s="71" t="s">
        <v>357</v>
      </c>
      <c r="C396" s="64" t="s">
        <v>453</v>
      </c>
      <c r="D396" s="64" t="s">
        <v>13</v>
      </c>
      <c r="E396" s="64" t="s">
        <v>14</v>
      </c>
      <c r="F396" s="64" t="s">
        <v>46</v>
      </c>
      <c r="G396" s="66">
        <v>0</v>
      </c>
      <c r="H396" s="66">
        <v>0</v>
      </c>
      <c r="I396" s="66">
        <v>5500</v>
      </c>
    </row>
    <row r="397" spans="1:9" s="70" customFormat="1" ht="36" customHeight="1">
      <c r="A397" s="64" t="s">
        <v>77</v>
      </c>
      <c r="B397" s="71" t="s">
        <v>327</v>
      </c>
      <c r="C397" s="64" t="s">
        <v>393</v>
      </c>
      <c r="D397" s="64" t="s">
        <v>12</v>
      </c>
      <c r="E397" s="64" t="s">
        <v>25</v>
      </c>
      <c r="F397" s="64" t="s">
        <v>78</v>
      </c>
      <c r="G397" s="66">
        <v>0</v>
      </c>
      <c r="H397" s="66">
        <v>0</v>
      </c>
      <c r="I397" s="66">
        <f>45000+45000</f>
        <v>90000</v>
      </c>
    </row>
    <row r="398" spans="1:9" s="70" customFormat="1" ht="36" customHeight="1">
      <c r="A398" s="64" t="s">
        <v>94</v>
      </c>
      <c r="B398" s="71" t="s">
        <v>328</v>
      </c>
      <c r="C398" s="64" t="s">
        <v>395</v>
      </c>
      <c r="D398" s="64" t="s">
        <v>13</v>
      </c>
      <c r="E398" s="64" t="s">
        <v>14</v>
      </c>
      <c r="F398" s="64" t="s">
        <v>96</v>
      </c>
      <c r="G398" s="66">
        <v>0</v>
      </c>
      <c r="H398" s="66">
        <v>91.67</v>
      </c>
      <c r="I398" s="66">
        <f>5075+91.67</f>
        <v>5166.67</v>
      </c>
    </row>
    <row r="399" spans="1:9" s="70" customFormat="1" ht="36" customHeight="1">
      <c r="A399" s="64" t="s">
        <v>122</v>
      </c>
      <c r="B399" s="71" t="s">
        <v>358</v>
      </c>
      <c r="C399" s="64" t="s">
        <v>454</v>
      </c>
      <c r="D399" s="64" t="s">
        <v>12</v>
      </c>
      <c r="E399" s="64" t="s">
        <v>374</v>
      </c>
      <c r="F399" s="64" t="s">
        <v>48</v>
      </c>
      <c r="G399" s="66">
        <v>0</v>
      </c>
      <c r="H399" s="66">
        <v>0</v>
      </c>
      <c r="I399" s="66">
        <v>2113</v>
      </c>
    </row>
    <row r="400" spans="1:9" s="70" customFormat="1" ht="36" customHeight="1">
      <c r="A400" s="64" t="s">
        <v>315</v>
      </c>
      <c r="B400" s="71" t="s">
        <v>330</v>
      </c>
      <c r="C400" s="64" t="s">
        <v>398</v>
      </c>
      <c r="D400" s="64" t="s">
        <v>13</v>
      </c>
      <c r="E400" s="64" t="s">
        <v>14</v>
      </c>
      <c r="F400" s="64" t="s">
        <v>51</v>
      </c>
      <c r="G400" s="66">
        <v>0</v>
      </c>
      <c r="H400" s="66">
        <v>109.06</v>
      </c>
      <c r="I400" s="66">
        <f>219.67+123.28+109.06</f>
        <v>452.01</v>
      </c>
    </row>
    <row r="401" spans="1:9" s="70" customFormat="1" ht="36" customHeight="1">
      <c r="A401" s="64" t="s">
        <v>315</v>
      </c>
      <c r="B401" s="71" t="s">
        <v>330</v>
      </c>
      <c r="C401" s="64" t="s">
        <v>399</v>
      </c>
      <c r="D401" s="64" t="s">
        <v>13</v>
      </c>
      <c r="E401" s="64" t="s">
        <v>14</v>
      </c>
      <c r="F401" s="64" t="s">
        <v>104</v>
      </c>
      <c r="G401" s="66">
        <v>0</v>
      </c>
      <c r="H401" s="66">
        <v>3779.03</v>
      </c>
      <c r="I401" s="66">
        <f>7570.21+4210.03+3779.03</f>
        <v>15559.27</v>
      </c>
    </row>
    <row r="402" spans="1:9" s="70" customFormat="1" ht="36" customHeight="1">
      <c r="A402" s="64" t="s">
        <v>92</v>
      </c>
      <c r="B402" s="71" t="s">
        <v>350</v>
      </c>
      <c r="C402" s="64" t="s">
        <v>401</v>
      </c>
      <c r="D402" s="64" t="s">
        <v>12</v>
      </c>
      <c r="E402" s="64" t="s">
        <v>25</v>
      </c>
      <c r="F402" s="64" t="s">
        <v>52</v>
      </c>
      <c r="G402" s="66">
        <v>0</v>
      </c>
      <c r="H402" s="66">
        <v>826.37</v>
      </c>
      <c r="I402" s="66">
        <f>2715.23+3541.6+826.37</f>
        <v>7083.2</v>
      </c>
    </row>
    <row r="403" spans="1:9" s="70" customFormat="1" ht="36" customHeight="1">
      <c r="A403" s="64" t="s">
        <v>99</v>
      </c>
      <c r="B403" s="71" t="s">
        <v>359</v>
      </c>
      <c r="C403" s="64" t="s">
        <v>402</v>
      </c>
      <c r="D403" s="64" t="s">
        <v>13</v>
      </c>
      <c r="E403" s="64" t="s">
        <v>32</v>
      </c>
      <c r="F403" s="64" t="s">
        <v>100</v>
      </c>
      <c r="G403" s="66">
        <v>0</v>
      </c>
      <c r="H403" s="66">
        <v>0</v>
      </c>
      <c r="I403" s="66">
        <v>3734.93</v>
      </c>
    </row>
    <row r="404" spans="1:9" s="70" customFormat="1" ht="36" customHeight="1">
      <c r="A404" s="64" t="s">
        <v>111</v>
      </c>
      <c r="B404" s="71" t="s">
        <v>360</v>
      </c>
      <c r="C404" s="64" t="s">
        <v>455</v>
      </c>
      <c r="D404" s="64" t="s">
        <v>13</v>
      </c>
      <c r="E404" s="64" t="s">
        <v>14</v>
      </c>
      <c r="F404" s="64" t="s">
        <v>55</v>
      </c>
      <c r="G404" s="66">
        <v>0</v>
      </c>
      <c r="H404" s="66">
        <v>0</v>
      </c>
      <c r="I404" s="66">
        <v>27014.33</v>
      </c>
    </row>
    <row r="405" spans="1:9" s="70" customFormat="1" ht="36" customHeight="1">
      <c r="A405" s="64" t="s">
        <v>337</v>
      </c>
      <c r="B405" s="71" t="s">
        <v>361</v>
      </c>
      <c r="C405" s="64" t="s">
        <v>456</v>
      </c>
      <c r="D405" s="64" t="s">
        <v>13</v>
      </c>
      <c r="E405" s="64" t="s">
        <v>14</v>
      </c>
      <c r="F405" s="64" t="s">
        <v>56</v>
      </c>
      <c r="G405" s="66">
        <v>0</v>
      </c>
      <c r="H405" s="66">
        <v>0</v>
      </c>
      <c r="I405" s="66">
        <v>53700</v>
      </c>
    </row>
    <row r="406" spans="1:9" s="70" customFormat="1" ht="36" customHeight="1">
      <c r="A406" s="64" t="s">
        <v>123</v>
      </c>
      <c r="B406" s="71" t="s">
        <v>362</v>
      </c>
      <c r="C406" s="64" t="s">
        <v>457</v>
      </c>
      <c r="D406" s="64" t="s">
        <v>13</v>
      </c>
      <c r="E406" s="64" t="s">
        <v>25</v>
      </c>
      <c r="F406" s="64" t="s">
        <v>65</v>
      </c>
      <c r="G406" s="66">
        <v>0</v>
      </c>
      <c r="H406" s="66">
        <v>0</v>
      </c>
      <c r="I406" s="66">
        <v>4893</v>
      </c>
    </row>
    <row r="407" spans="1:9" s="70" customFormat="1" ht="36" customHeight="1">
      <c r="A407" s="64" t="s">
        <v>338</v>
      </c>
      <c r="B407" s="71" t="s">
        <v>363</v>
      </c>
      <c r="C407" s="64" t="s">
        <v>458</v>
      </c>
      <c r="D407" s="64" t="s">
        <v>13</v>
      </c>
      <c r="E407" s="64" t="s">
        <v>25</v>
      </c>
      <c r="F407" s="64" t="s">
        <v>66</v>
      </c>
      <c r="G407" s="66">
        <v>0</v>
      </c>
      <c r="H407" s="66">
        <v>0</v>
      </c>
      <c r="I407" s="66">
        <v>1000</v>
      </c>
    </row>
    <row r="408" spans="1:9" s="70" customFormat="1" ht="36" customHeight="1">
      <c r="A408" s="64" t="s">
        <v>85</v>
      </c>
      <c r="B408" s="71" t="s">
        <v>353</v>
      </c>
      <c r="C408" s="64" t="s">
        <v>459</v>
      </c>
      <c r="D408" s="64" t="s">
        <v>12</v>
      </c>
      <c r="E408" s="64" t="s">
        <v>25</v>
      </c>
      <c r="F408" s="64" t="s">
        <v>68</v>
      </c>
      <c r="G408" s="66">
        <v>0</v>
      </c>
      <c r="H408" s="66">
        <v>902.38</v>
      </c>
      <c r="I408" s="66">
        <f>3624.68+902.38</f>
        <v>4527.0599999999995</v>
      </c>
    </row>
    <row r="409" spans="1:9" s="70" customFormat="1" ht="36" customHeight="1">
      <c r="A409" s="64" t="s">
        <v>119</v>
      </c>
      <c r="B409" s="71" t="s">
        <v>120</v>
      </c>
      <c r="C409" s="64" t="s">
        <v>460</v>
      </c>
      <c r="D409" s="64" t="s">
        <v>12</v>
      </c>
      <c r="E409" s="64" t="s">
        <v>20</v>
      </c>
      <c r="F409" s="64" t="s">
        <v>113</v>
      </c>
      <c r="G409" s="66">
        <v>0</v>
      </c>
      <c r="H409" s="66">
        <v>0</v>
      </c>
      <c r="I409" s="66">
        <v>0.09</v>
      </c>
    </row>
    <row r="410" spans="1:9" s="70" customFormat="1" ht="36" customHeight="1">
      <c r="A410" s="64" t="s">
        <v>339</v>
      </c>
      <c r="B410" s="71" t="s">
        <v>364</v>
      </c>
      <c r="C410" s="64" t="s">
        <v>461</v>
      </c>
      <c r="D410" s="64" t="s">
        <v>12</v>
      </c>
      <c r="E410" s="64" t="s">
        <v>20</v>
      </c>
      <c r="F410" s="64" t="s">
        <v>72</v>
      </c>
      <c r="G410" s="66">
        <v>0</v>
      </c>
      <c r="H410" s="66">
        <v>0</v>
      </c>
      <c r="I410" s="66">
        <v>1515.2</v>
      </c>
    </row>
    <row r="411" spans="1:9" s="70" customFormat="1" ht="36" customHeight="1">
      <c r="A411" s="64" t="s">
        <v>340</v>
      </c>
      <c r="B411" s="71" t="s">
        <v>365</v>
      </c>
      <c r="C411" s="64" t="s">
        <v>461</v>
      </c>
      <c r="D411" s="64" t="s">
        <v>12</v>
      </c>
      <c r="E411" s="64" t="s">
        <v>20</v>
      </c>
      <c r="F411" s="64" t="s">
        <v>73</v>
      </c>
      <c r="G411" s="66">
        <v>0</v>
      </c>
      <c r="H411" s="66">
        <v>0</v>
      </c>
      <c r="I411" s="66">
        <v>1136.4</v>
      </c>
    </row>
    <row r="412" spans="1:9" s="70" customFormat="1" ht="36" customHeight="1">
      <c r="A412" s="64" t="s">
        <v>341</v>
      </c>
      <c r="B412" s="71" t="s">
        <v>366</v>
      </c>
      <c r="C412" s="64" t="s">
        <v>461</v>
      </c>
      <c r="D412" s="64" t="s">
        <v>12</v>
      </c>
      <c r="E412" s="64" t="s">
        <v>20</v>
      </c>
      <c r="F412" s="64" t="s">
        <v>74</v>
      </c>
      <c r="G412" s="66">
        <v>0</v>
      </c>
      <c r="H412" s="66">
        <v>0</v>
      </c>
      <c r="I412" s="66">
        <v>189.4</v>
      </c>
    </row>
    <row r="413" spans="1:9" s="70" customFormat="1" ht="36" customHeight="1">
      <c r="A413" s="64" t="s">
        <v>342</v>
      </c>
      <c r="B413" s="71" t="s">
        <v>367</v>
      </c>
      <c r="C413" s="64" t="s">
        <v>461</v>
      </c>
      <c r="D413" s="64" t="s">
        <v>12</v>
      </c>
      <c r="E413" s="64" t="s">
        <v>20</v>
      </c>
      <c r="F413" s="64" t="s">
        <v>75</v>
      </c>
      <c r="G413" s="66">
        <v>0</v>
      </c>
      <c r="H413" s="66">
        <v>0</v>
      </c>
      <c r="I413" s="66">
        <v>3666.68</v>
      </c>
    </row>
    <row r="414" spans="1:9" s="70" customFormat="1" ht="36" customHeight="1">
      <c r="A414" s="64" t="s">
        <v>343</v>
      </c>
      <c r="B414" s="71" t="s">
        <v>368</v>
      </c>
      <c r="C414" s="64" t="s">
        <v>461</v>
      </c>
      <c r="D414" s="64" t="s">
        <v>12</v>
      </c>
      <c r="E414" s="64" t="s">
        <v>20</v>
      </c>
      <c r="F414" s="64" t="s">
        <v>76</v>
      </c>
      <c r="G414" s="66">
        <v>0</v>
      </c>
      <c r="H414" s="66">
        <v>0</v>
      </c>
      <c r="I414" s="66">
        <v>2750.01</v>
      </c>
    </row>
    <row r="415" spans="1:9" s="70" customFormat="1" ht="44.25" customHeight="1">
      <c r="A415" s="64" t="s">
        <v>110</v>
      </c>
      <c r="B415" s="71" t="s">
        <v>369</v>
      </c>
      <c r="C415" s="64" t="s">
        <v>462</v>
      </c>
      <c r="D415" s="64" t="s">
        <v>12</v>
      </c>
      <c r="E415" s="64" t="s">
        <v>20</v>
      </c>
      <c r="F415" s="64" t="s">
        <v>70</v>
      </c>
      <c r="G415" s="66">
        <v>0</v>
      </c>
      <c r="H415" s="66">
        <v>0</v>
      </c>
      <c r="I415" s="66">
        <v>1400</v>
      </c>
    </row>
    <row r="416" spans="1:9" s="70" customFormat="1" ht="41.25" customHeight="1">
      <c r="A416" s="77" t="s">
        <v>606</v>
      </c>
      <c r="B416" s="71">
        <v>40432544000147</v>
      </c>
      <c r="C416" s="64" t="s">
        <v>656</v>
      </c>
      <c r="D416" s="64" t="s">
        <v>13</v>
      </c>
      <c r="E416" s="64" t="s">
        <v>37</v>
      </c>
      <c r="F416" s="64" t="s">
        <v>607</v>
      </c>
      <c r="G416" s="66">
        <v>0</v>
      </c>
      <c r="H416" s="66">
        <v>0</v>
      </c>
      <c r="I416" s="66">
        <v>9847.36</v>
      </c>
    </row>
    <row r="417" spans="1:9" s="70" customFormat="1" ht="29.25" customHeight="1">
      <c r="A417" s="77" t="s">
        <v>606</v>
      </c>
      <c r="B417" s="71">
        <v>40432544000147</v>
      </c>
      <c r="C417" s="64" t="s">
        <v>657</v>
      </c>
      <c r="D417" s="64" t="s">
        <v>12</v>
      </c>
      <c r="E417" s="64" t="s">
        <v>25</v>
      </c>
      <c r="F417" s="64" t="s">
        <v>608</v>
      </c>
      <c r="G417" s="66">
        <v>0</v>
      </c>
      <c r="H417" s="66">
        <v>0</v>
      </c>
      <c r="I417" s="66">
        <v>371.27</v>
      </c>
    </row>
    <row r="418" spans="1:9" s="70" customFormat="1" ht="56.25" customHeight="1">
      <c r="A418" s="77" t="s">
        <v>609</v>
      </c>
      <c r="B418" s="71">
        <v>9186091000176</v>
      </c>
      <c r="C418" s="64" t="s">
        <v>658</v>
      </c>
      <c r="D418" s="64" t="s">
        <v>13</v>
      </c>
      <c r="E418" s="64" t="s">
        <v>32</v>
      </c>
      <c r="F418" s="64" t="s">
        <v>610</v>
      </c>
      <c r="G418" s="66">
        <v>0</v>
      </c>
      <c r="H418" s="66">
        <v>0</v>
      </c>
      <c r="I418" s="66">
        <v>10690</v>
      </c>
    </row>
    <row r="419" spans="1:9" s="70" customFormat="1" ht="58.5" customHeight="1">
      <c r="A419" s="77" t="s">
        <v>611</v>
      </c>
      <c r="B419" s="71">
        <v>8991965000103</v>
      </c>
      <c r="C419" s="64" t="s">
        <v>659</v>
      </c>
      <c r="D419" s="64" t="s">
        <v>13</v>
      </c>
      <c r="E419" s="64" t="s">
        <v>37</v>
      </c>
      <c r="F419" s="64" t="s">
        <v>612</v>
      </c>
      <c r="G419" s="66">
        <v>0</v>
      </c>
      <c r="H419" s="66">
        <v>0</v>
      </c>
      <c r="I419" s="66">
        <v>969</v>
      </c>
    </row>
    <row r="420" spans="1:9" s="70" customFormat="1" ht="30.75" customHeight="1">
      <c r="A420" s="77" t="s">
        <v>611</v>
      </c>
      <c r="B420" s="71">
        <v>8991965000103</v>
      </c>
      <c r="C420" s="64" t="s">
        <v>660</v>
      </c>
      <c r="D420" s="64" t="s">
        <v>13</v>
      </c>
      <c r="E420" s="64" t="s">
        <v>37</v>
      </c>
      <c r="F420" s="64" t="s">
        <v>613</v>
      </c>
      <c r="G420" s="66">
        <v>0</v>
      </c>
      <c r="H420" s="66">
        <v>0</v>
      </c>
      <c r="I420" s="66">
        <v>565</v>
      </c>
    </row>
    <row r="421" spans="1:9" s="70" customFormat="1" ht="43.5" customHeight="1">
      <c r="A421" s="77" t="s">
        <v>614</v>
      </c>
      <c r="B421" s="71">
        <v>38042933000114</v>
      </c>
      <c r="C421" s="64" t="s">
        <v>661</v>
      </c>
      <c r="D421" s="64" t="s">
        <v>12</v>
      </c>
      <c r="E421" s="64" t="s">
        <v>25</v>
      </c>
      <c r="F421" s="64" t="s">
        <v>615</v>
      </c>
      <c r="G421" s="66">
        <v>0</v>
      </c>
      <c r="H421" s="66">
        <v>0</v>
      </c>
      <c r="I421" s="66">
        <v>1680</v>
      </c>
    </row>
    <row r="422" spans="1:9" s="70" customFormat="1" ht="58.5" customHeight="1">
      <c r="A422" s="77" t="s">
        <v>616</v>
      </c>
      <c r="B422" s="71">
        <v>59749237234</v>
      </c>
      <c r="C422" s="64" t="s">
        <v>662</v>
      </c>
      <c r="D422" s="64" t="s">
        <v>12</v>
      </c>
      <c r="E422" s="64" t="s">
        <v>25</v>
      </c>
      <c r="F422" s="64" t="s">
        <v>617</v>
      </c>
      <c r="G422" s="66">
        <v>0</v>
      </c>
      <c r="H422" s="66">
        <v>0</v>
      </c>
      <c r="I422" s="66">
        <v>3152</v>
      </c>
    </row>
    <row r="423" spans="1:9" s="70" customFormat="1" ht="58.5" customHeight="1">
      <c r="A423" s="64" t="s">
        <v>107</v>
      </c>
      <c r="B423" s="71" t="s">
        <v>323</v>
      </c>
      <c r="C423" s="64" t="s">
        <v>663</v>
      </c>
      <c r="D423" s="64" t="s">
        <v>13</v>
      </c>
      <c r="E423" s="64" t="s">
        <v>37</v>
      </c>
      <c r="F423" s="64" t="s">
        <v>618</v>
      </c>
      <c r="G423" s="66">
        <v>0</v>
      </c>
      <c r="H423" s="66">
        <v>0</v>
      </c>
      <c r="I423" s="66">
        <v>1175</v>
      </c>
    </row>
    <row r="424" spans="1:9" s="83" customFormat="1" ht="58.5" customHeight="1">
      <c r="A424" s="77" t="s">
        <v>776</v>
      </c>
      <c r="B424" s="71">
        <v>4407920000180</v>
      </c>
      <c r="C424" s="64" t="s">
        <v>777</v>
      </c>
      <c r="D424" s="64" t="s">
        <v>12</v>
      </c>
      <c r="E424" s="64" t="s">
        <v>25</v>
      </c>
      <c r="F424" s="64" t="s">
        <v>778</v>
      </c>
      <c r="G424" s="82">
        <v>0</v>
      </c>
      <c r="H424" s="82">
        <v>240.46</v>
      </c>
      <c r="I424" s="82">
        <f>14.74+240.46</f>
        <v>255.20000000000002</v>
      </c>
    </row>
    <row r="425" spans="1:9" s="83" customFormat="1" ht="58.5" customHeight="1">
      <c r="A425" s="77" t="s">
        <v>779</v>
      </c>
      <c r="B425" s="71">
        <v>4716651000133</v>
      </c>
      <c r="C425" s="64" t="s">
        <v>780</v>
      </c>
      <c r="D425" s="64" t="s">
        <v>13</v>
      </c>
      <c r="E425" s="64" t="s">
        <v>32</v>
      </c>
      <c r="F425" s="64" t="s">
        <v>790</v>
      </c>
      <c r="G425" s="82">
        <v>0</v>
      </c>
      <c r="H425" s="66">
        <v>0</v>
      </c>
      <c r="I425" s="82">
        <v>1700.8</v>
      </c>
    </row>
    <row r="426" spans="1:9" s="83" customFormat="1" ht="58.5" customHeight="1">
      <c r="A426" s="77" t="s">
        <v>781</v>
      </c>
      <c r="B426" s="71">
        <v>3987976000198</v>
      </c>
      <c r="C426" s="64" t="s">
        <v>782</v>
      </c>
      <c r="D426" s="64" t="s">
        <v>13</v>
      </c>
      <c r="E426" s="64" t="s">
        <v>32</v>
      </c>
      <c r="F426" s="64" t="s">
        <v>791</v>
      </c>
      <c r="G426" s="82">
        <v>0</v>
      </c>
      <c r="H426" s="66">
        <v>0</v>
      </c>
      <c r="I426" s="82">
        <v>1014</v>
      </c>
    </row>
    <row r="427" spans="1:9" s="83" customFormat="1" ht="58.5" customHeight="1">
      <c r="A427" s="77" t="s">
        <v>783</v>
      </c>
      <c r="B427" s="71">
        <v>10754326000168</v>
      </c>
      <c r="C427" s="64" t="s">
        <v>784</v>
      </c>
      <c r="D427" s="64" t="s">
        <v>13</v>
      </c>
      <c r="E427" s="64" t="s">
        <v>32</v>
      </c>
      <c r="F427" s="64" t="s">
        <v>792</v>
      </c>
      <c r="G427" s="82">
        <v>0</v>
      </c>
      <c r="H427" s="66">
        <v>0</v>
      </c>
      <c r="I427" s="82">
        <v>2310</v>
      </c>
    </row>
    <row r="428" spans="1:9" s="83" customFormat="1" ht="58.5" customHeight="1">
      <c r="A428" s="77" t="s">
        <v>785</v>
      </c>
      <c r="B428" s="71">
        <v>17207460000198</v>
      </c>
      <c r="C428" s="64" t="s">
        <v>786</v>
      </c>
      <c r="D428" s="64" t="s">
        <v>13</v>
      </c>
      <c r="E428" s="64" t="s">
        <v>25</v>
      </c>
      <c r="F428" s="64" t="s">
        <v>787</v>
      </c>
      <c r="G428" s="82">
        <v>0</v>
      </c>
      <c r="H428" s="66">
        <v>0</v>
      </c>
      <c r="I428" s="82">
        <v>4872</v>
      </c>
    </row>
    <row r="429" spans="1:9" s="7" customFormat="1" ht="41.25" customHeight="1">
      <c r="A429" s="77" t="s">
        <v>89</v>
      </c>
      <c r="B429" s="71">
        <v>7870937000167</v>
      </c>
      <c r="C429" s="64" t="s">
        <v>788</v>
      </c>
      <c r="D429" s="64" t="s">
        <v>13</v>
      </c>
      <c r="E429" s="64" t="s">
        <v>37</v>
      </c>
      <c r="F429" s="64" t="s">
        <v>789</v>
      </c>
      <c r="G429" s="82">
        <v>0</v>
      </c>
      <c r="H429" s="82">
        <v>1712.82</v>
      </c>
      <c r="I429" s="82">
        <f>163.85+1712.82</f>
        <v>1876.6699999999998</v>
      </c>
    </row>
    <row r="430" spans="1:9" s="7" customFormat="1" ht="41.25" customHeight="1">
      <c r="A430" s="77" t="s">
        <v>89</v>
      </c>
      <c r="B430" s="71">
        <v>7870937000167</v>
      </c>
      <c r="C430" s="64" t="s">
        <v>956</v>
      </c>
      <c r="D430" s="64" t="s">
        <v>13</v>
      </c>
      <c r="E430" s="64" t="s">
        <v>37</v>
      </c>
      <c r="F430" s="64" t="s">
        <v>90</v>
      </c>
      <c r="G430" s="82">
        <v>0</v>
      </c>
      <c r="H430" s="82">
        <v>1362.48</v>
      </c>
      <c r="I430" s="82">
        <v>1362.48</v>
      </c>
    </row>
    <row r="431" spans="1:9" s="7" customFormat="1" ht="71.25">
      <c r="A431" s="77" t="s">
        <v>89</v>
      </c>
      <c r="B431" s="71">
        <v>7870937000167</v>
      </c>
      <c r="C431" s="64" t="s">
        <v>957</v>
      </c>
      <c r="D431" s="64" t="s">
        <v>13</v>
      </c>
      <c r="E431" s="64" t="s">
        <v>37</v>
      </c>
      <c r="F431" s="64" t="s">
        <v>91</v>
      </c>
      <c r="G431" s="82">
        <v>0</v>
      </c>
      <c r="H431" s="82">
        <v>6943.8</v>
      </c>
      <c r="I431" s="82">
        <v>6943.8</v>
      </c>
    </row>
    <row r="432" spans="1:9" s="7" customFormat="1" ht="78" customHeight="1">
      <c r="A432" s="77" t="s">
        <v>940</v>
      </c>
      <c r="B432" s="71">
        <v>4561791000180</v>
      </c>
      <c r="C432" s="64" t="s">
        <v>958</v>
      </c>
      <c r="D432" s="64" t="s">
        <v>13</v>
      </c>
      <c r="E432" s="64" t="s">
        <v>37</v>
      </c>
      <c r="F432" s="64" t="s">
        <v>88</v>
      </c>
      <c r="G432" s="82">
        <v>0</v>
      </c>
      <c r="H432" s="82">
        <v>660</v>
      </c>
      <c r="I432" s="82">
        <v>660</v>
      </c>
    </row>
    <row r="433" spans="1:9" s="7" customFormat="1" ht="41.25" customHeight="1">
      <c r="A433" s="77" t="s">
        <v>941</v>
      </c>
      <c r="B433" s="71">
        <v>12981327000170</v>
      </c>
      <c r="C433" s="64" t="s">
        <v>959</v>
      </c>
      <c r="D433" s="64" t="s">
        <v>13</v>
      </c>
      <c r="E433" s="64" t="s">
        <v>32</v>
      </c>
      <c r="F433" s="64" t="s">
        <v>942</v>
      </c>
      <c r="G433" s="82">
        <v>0</v>
      </c>
      <c r="H433" s="82">
        <v>647.67</v>
      </c>
      <c r="I433" s="82">
        <v>647.67</v>
      </c>
    </row>
    <row r="434" spans="1:9" s="7" customFormat="1" ht="41.25" customHeight="1">
      <c r="A434" s="77" t="s">
        <v>943</v>
      </c>
      <c r="B434" s="71">
        <v>10828286000151</v>
      </c>
      <c r="C434" s="64" t="s">
        <v>960</v>
      </c>
      <c r="D434" s="64" t="s">
        <v>13</v>
      </c>
      <c r="E434" s="64" t="s">
        <v>32</v>
      </c>
      <c r="F434" s="64" t="s">
        <v>944</v>
      </c>
      <c r="G434" s="82">
        <v>0</v>
      </c>
      <c r="H434" s="82">
        <v>1968.05</v>
      </c>
      <c r="I434" s="82">
        <v>1968.05</v>
      </c>
    </row>
    <row r="435" spans="1:9" s="7" customFormat="1" ht="41.25" customHeight="1">
      <c r="A435" s="77" t="s">
        <v>941</v>
      </c>
      <c r="B435" s="71">
        <v>12981327000170</v>
      </c>
      <c r="C435" s="64" t="s">
        <v>960</v>
      </c>
      <c r="D435" s="64" t="s">
        <v>13</v>
      </c>
      <c r="E435" s="64" t="s">
        <v>32</v>
      </c>
      <c r="F435" s="64" t="s">
        <v>945</v>
      </c>
      <c r="G435" s="82">
        <v>0</v>
      </c>
      <c r="H435" s="82">
        <v>1249.45</v>
      </c>
      <c r="I435" s="82">
        <v>1249.45</v>
      </c>
    </row>
    <row r="436" spans="1:9" s="7" customFormat="1" ht="41.25" customHeight="1">
      <c r="A436" s="77" t="s">
        <v>946</v>
      </c>
      <c r="B436" s="71">
        <v>1631853000194</v>
      </c>
      <c r="C436" s="64" t="s">
        <v>961</v>
      </c>
      <c r="D436" s="64" t="s">
        <v>13</v>
      </c>
      <c r="E436" s="64" t="s">
        <v>32</v>
      </c>
      <c r="F436" s="64" t="s">
        <v>947</v>
      </c>
      <c r="G436" s="82">
        <v>0</v>
      </c>
      <c r="H436" s="82">
        <v>1612</v>
      </c>
      <c r="I436" s="82">
        <v>1612</v>
      </c>
    </row>
    <row r="437" spans="1:9" s="7" customFormat="1" ht="41.25" customHeight="1">
      <c r="A437" s="77" t="s">
        <v>948</v>
      </c>
      <c r="B437" s="71">
        <v>6324611000171</v>
      </c>
      <c r="C437" s="64" t="s">
        <v>961</v>
      </c>
      <c r="D437" s="64" t="s">
        <v>13</v>
      </c>
      <c r="E437" s="64" t="s">
        <v>32</v>
      </c>
      <c r="F437" s="64" t="s">
        <v>949</v>
      </c>
      <c r="G437" s="82">
        <v>0</v>
      </c>
      <c r="H437" s="82">
        <v>3403.7</v>
      </c>
      <c r="I437" s="82">
        <v>3403.7</v>
      </c>
    </row>
    <row r="438" spans="1:9" s="7" customFormat="1" ht="41.25" customHeight="1">
      <c r="A438" s="77" t="s">
        <v>941</v>
      </c>
      <c r="B438" s="71">
        <v>12981327000170</v>
      </c>
      <c r="C438" s="64" t="s">
        <v>962</v>
      </c>
      <c r="D438" s="64" t="s">
        <v>13</v>
      </c>
      <c r="E438" s="64" t="s">
        <v>32</v>
      </c>
      <c r="F438" s="64" t="s">
        <v>950</v>
      </c>
      <c r="G438" s="82">
        <v>0</v>
      </c>
      <c r="H438" s="82">
        <v>3444</v>
      </c>
      <c r="I438" s="82">
        <v>3444</v>
      </c>
    </row>
    <row r="439" spans="1:9" s="7" customFormat="1" ht="41.25" customHeight="1">
      <c r="A439" s="77" t="s">
        <v>89</v>
      </c>
      <c r="B439" s="71">
        <v>7870937000167</v>
      </c>
      <c r="C439" s="64" t="s">
        <v>963</v>
      </c>
      <c r="D439" s="64" t="s">
        <v>13</v>
      </c>
      <c r="E439" s="64" t="s">
        <v>37</v>
      </c>
      <c r="F439" s="64" t="s">
        <v>951</v>
      </c>
      <c r="G439" s="82">
        <v>0</v>
      </c>
      <c r="H439" s="82">
        <v>10398.39</v>
      </c>
      <c r="I439" s="82">
        <v>10398.39</v>
      </c>
    </row>
    <row r="440" spans="1:9" ht="17.25" customHeight="1">
      <c r="A440" s="18" t="s">
        <v>114</v>
      </c>
      <c r="B440" s="19"/>
      <c r="C440" s="19"/>
      <c r="D440" s="20"/>
      <c r="E440" s="19"/>
      <c r="F440" s="19"/>
      <c r="G440" s="21">
        <f>SUM(G356:G439)</f>
        <v>0</v>
      </c>
      <c r="H440" s="21">
        <f>SUM(H356:H439)</f>
        <v>45903.41</v>
      </c>
      <c r="I440" s="21">
        <f>SUM(I356:I439)</f>
        <v>952101.5800000002</v>
      </c>
    </row>
    <row r="441" spans="1:9" ht="16.5" customHeight="1">
      <c r="A441" s="6"/>
      <c r="B441" s="6"/>
      <c r="C441" s="6"/>
      <c r="D441" s="22"/>
      <c r="E441" s="6"/>
      <c r="F441" s="6"/>
      <c r="G441" s="6"/>
      <c r="H441" s="6"/>
      <c r="I441" s="6"/>
    </row>
    <row r="442" spans="1:9" ht="22.5" customHeight="1">
      <c r="A442" s="94" t="s">
        <v>127</v>
      </c>
      <c r="B442" s="94"/>
      <c r="C442" s="94"/>
      <c r="D442" s="94"/>
      <c r="E442" s="94"/>
      <c r="F442" s="94"/>
      <c r="G442" s="94"/>
      <c r="H442" s="94"/>
      <c r="I442" s="94"/>
    </row>
    <row r="443" spans="1:9" s="69" customFormat="1" ht="48" customHeight="1">
      <c r="A443" s="23" t="s">
        <v>2</v>
      </c>
      <c r="B443" s="23" t="s">
        <v>3</v>
      </c>
      <c r="C443" s="24" t="s">
        <v>4</v>
      </c>
      <c r="D443" s="24" t="s">
        <v>5</v>
      </c>
      <c r="E443" s="24" t="s">
        <v>6</v>
      </c>
      <c r="F443" s="24" t="s">
        <v>7</v>
      </c>
      <c r="G443" s="24" t="s">
        <v>8</v>
      </c>
      <c r="H443" s="24" t="s">
        <v>9</v>
      </c>
      <c r="I443" s="24" t="s">
        <v>10</v>
      </c>
    </row>
    <row r="444" spans="1:9" s="69" customFormat="1" ht="48" customHeight="1">
      <c r="A444" s="64" t="s">
        <v>119</v>
      </c>
      <c r="B444" s="65" t="s">
        <v>158</v>
      </c>
      <c r="C444" s="64" t="s">
        <v>277</v>
      </c>
      <c r="D444" s="64" t="s">
        <v>12</v>
      </c>
      <c r="E444" s="64" t="s">
        <v>20</v>
      </c>
      <c r="F444" s="64" t="s">
        <v>258</v>
      </c>
      <c r="G444" s="66">
        <v>971725.91</v>
      </c>
      <c r="H444" s="66">
        <v>0</v>
      </c>
      <c r="I444" s="66">
        <v>0</v>
      </c>
    </row>
    <row r="445" spans="1:9" s="69" customFormat="1" ht="48" customHeight="1">
      <c r="A445" s="64" t="s">
        <v>119</v>
      </c>
      <c r="B445" s="65" t="s">
        <v>158</v>
      </c>
      <c r="C445" s="64" t="s">
        <v>278</v>
      </c>
      <c r="D445" s="64" t="s">
        <v>12</v>
      </c>
      <c r="E445" s="64" t="s">
        <v>20</v>
      </c>
      <c r="F445" s="64" t="s">
        <v>259</v>
      </c>
      <c r="G445" s="66">
        <v>3196037.26</v>
      </c>
      <c r="H445" s="66">
        <v>0</v>
      </c>
      <c r="I445" s="66">
        <v>0</v>
      </c>
    </row>
    <row r="446" spans="1:9" s="69" customFormat="1" ht="48" customHeight="1">
      <c r="A446" s="64" t="s">
        <v>119</v>
      </c>
      <c r="B446" s="65" t="s">
        <v>158</v>
      </c>
      <c r="C446" s="64" t="s">
        <v>279</v>
      </c>
      <c r="D446" s="64" t="s">
        <v>12</v>
      </c>
      <c r="E446" s="64" t="s">
        <v>20</v>
      </c>
      <c r="F446" s="64" t="s">
        <v>260</v>
      </c>
      <c r="G446" s="66">
        <v>4515.11</v>
      </c>
      <c r="H446" s="66">
        <v>0</v>
      </c>
      <c r="I446" s="66">
        <v>0</v>
      </c>
    </row>
    <row r="447" spans="1:9" s="69" customFormat="1" ht="132" customHeight="1">
      <c r="A447" s="64" t="s">
        <v>119</v>
      </c>
      <c r="B447" s="65" t="s">
        <v>158</v>
      </c>
      <c r="C447" s="64" t="s">
        <v>280</v>
      </c>
      <c r="D447" s="64" t="s">
        <v>12</v>
      </c>
      <c r="E447" s="64" t="s">
        <v>20</v>
      </c>
      <c r="F447" s="64" t="s">
        <v>261</v>
      </c>
      <c r="G447" s="66">
        <v>1910.98</v>
      </c>
      <c r="H447" s="66">
        <v>0</v>
      </c>
      <c r="I447" s="66">
        <v>0</v>
      </c>
    </row>
    <row r="448" spans="1:9" s="69" customFormat="1" ht="84" customHeight="1">
      <c r="A448" s="64" t="s">
        <v>119</v>
      </c>
      <c r="B448" s="65" t="s">
        <v>158</v>
      </c>
      <c r="C448" s="64" t="s">
        <v>281</v>
      </c>
      <c r="D448" s="64" t="s">
        <v>12</v>
      </c>
      <c r="E448" s="64" t="s">
        <v>20</v>
      </c>
      <c r="F448" s="64" t="s">
        <v>262</v>
      </c>
      <c r="G448" s="66">
        <v>123369.22</v>
      </c>
      <c r="H448" s="66">
        <v>0</v>
      </c>
      <c r="I448" s="66">
        <v>0</v>
      </c>
    </row>
    <row r="449" spans="1:9" s="69" customFormat="1" ht="36" customHeight="1">
      <c r="A449" s="64" t="s">
        <v>119</v>
      </c>
      <c r="B449" s="65" t="s">
        <v>158</v>
      </c>
      <c r="C449" s="64" t="s">
        <v>282</v>
      </c>
      <c r="D449" s="64" t="s">
        <v>12</v>
      </c>
      <c r="E449" s="64" t="s">
        <v>20</v>
      </c>
      <c r="F449" s="64" t="s">
        <v>263</v>
      </c>
      <c r="G449" s="66">
        <v>129025.96</v>
      </c>
      <c r="H449" s="66">
        <v>0</v>
      </c>
      <c r="I449" s="66">
        <v>0</v>
      </c>
    </row>
    <row r="450" spans="1:9" s="69" customFormat="1" ht="14.25" customHeight="1">
      <c r="A450" s="64" t="s">
        <v>119</v>
      </c>
      <c r="B450" s="65" t="s">
        <v>158</v>
      </c>
      <c r="C450" s="64" t="s">
        <v>283</v>
      </c>
      <c r="D450" s="64" t="s">
        <v>12</v>
      </c>
      <c r="E450" s="64" t="s">
        <v>20</v>
      </c>
      <c r="F450" s="64" t="s">
        <v>264</v>
      </c>
      <c r="G450" s="66">
        <v>680237.63</v>
      </c>
      <c r="H450" s="66">
        <v>0</v>
      </c>
      <c r="I450" s="66">
        <v>0</v>
      </c>
    </row>
    <row r="451" spans="1:9" s="69" customFormat="1" ht="24" customHeight="1">
      <c r="A451" s="64" t="s">
        <v>119</v>
      </c>
      <c r="B451" s="65" t="s">
        <v>158</v>
      </c>
      <c r="C451" s="64" t="s">
        <v>284</v>
      </c>
      <c r="D451" s="64" t="s">
        <v>12</v>
      </c>
      <c r="E451" s="64" t="s">
        <v>20</v>
      </c>
      <c r="F451" s="64" t="s">
        <v>265</v>
      </c>
      <c r="G451" s="66">
        <v>84585.6</v>
      </c>
      <c r="H451" s="66">
        <v>0</v>
      </c>
      <c r="I451" s="66">
        <v>0</v>
      </c>
    </row>
    <row r="452" spans="1:9" s="69" customFormat="1" ht="60" customHeight="1">
      <c r="A452" s="64" t="s">
        <v>119</v>
      </c>
      <c r="B452" s="65" t="s">
        <v>158</v>
      </c>
      <c r="C452" s="64" t="s">
        <v>285</v>
      </c>
      <c r="D452" s="64" t="s">
        <v>12</v>
      </c>
      <c r="E452" s="64" t="s">
        <v>20</v>
      </c>
      <c r="F452" s="64" t="s">
        <v>266</v>
      </c>
      <c r="G452" s="66">
        <v>16836.170000000002</v>
      </c>
      <c r="H452" s="66">
        <v>0</v>
      </c>
      <c r="I452" s="66">
        <v>0</v>
      </c>
    </row>
    <row r="453" spans="1:9" s="69" customFormat="1" ht="14.25" customHeight="1">
      <c r="A453" s="64" t="s">
        <v>119</v>
      </c>
      <c r="B453" s="65" t="s">
        <v>158</v>
      </c>
      <c r="C453" s="64" t="s">
        <v>286</v>
      </c>
      <c r="D453" s="64" t="s">
        <v>12</v>
      </c>
      <c r="E453" s="64" t="s">
        <v>20</v>
      </c>
      <c r="F453" s="64" t="s">
        <v>267</v>
      </c>
      <c r="G453" s="66">
        <v>1050976.18</v>
      </c>
      <c r="H453" s="66">
        <v>0</v>
      </c>
      <c r="I453" s="66">
        <v>0</v>
      </c>
    </row>
    <row r="454" spans="1:9" s="69" customFormat="1" ht="14.25" customHeight="1">
      <c r="A454" s="64" t="s">
        <v>119</v>
      </c>
      <c r="B454" s="65" t="s">
        <v>158</v>
      </c>
      <c r="C454" s="64" t="s">
        <v>287</v>
      </c>
      <c r="D454" s="64" t="s">
        <v>12</v>
      </c>
      <c r="E454" s="64" t="s">
        <v>20</v>
      </c>
      <c r="F454" s="64" t="s">
        <v>268</v>
      </c>
      <c r="G454" s="66">
        <v>2251150.89</v>
      </c>
      <c r="H454" s="66">
        <v>0</v>
      </c>
      <c r="I454" s="66">
        <v>0</v>
      </c>
    </row>
    <row r="455" spans="1:9" s="69" customFormat="1" ht="14.25" customHeight="1">
      <c r="A455" s="64" t="s">
        <v>119</v>
      </c>
      <c r="B455" s="65" t="s">
        <v>158</v>
      </c>
      <c r="C455" s="64" t="s">
        <v>288</v>
      </c>
      <c r="D455" s="64" t="s">
        <v>12</v>
      </c>
      <c r="E455" s="64" t="s">
        <v>20</v>
      </c>
      <c r="F455" s="64" t="s">
        <v>269</v>
      </c>
      <c r="G455" s="66">
        <v>3631514.54</v>
      </c>
      <c r="H455" s="66">
        <v>0</v>
      </c>
      <c r="I455" s="66">
        <v>0</v>
      </c>
    </row>
    <row r="456" spans="1:9" s="69" customFormat="1" ht="24" customHeight="1">
      <c r="A456" s="64" t="s">
        <v>119</v>
      </c>
      <c r="B456" s="65" t="s">
        <v>158</v>
      </c>
      <c r="C456" s="64" t="s">
        <v>289</v>
      </c>
      <c r="D456" s="64" t="s">
        <v>12</v>
      </c>
      <c r="E456" s="64" t="s">
        <v>20</v>
      </c>
      <c r="F456" s="64" t="s">
        <v>270</v>
      </c>
      <c r="G456" s="66">
        <v>21270.6</v>
      </c>
      <c r="H456" s="66">
        <v>0</v>
      </c>
      <c r="I456" s="66">
        <v>0</v>
      </c>
    </row>
    <row r="457" spans="1:9" s="69" customFormat="1" ht="60" customHeight="1">
      <c r="A457" s="64" t="s">
        <v>119</v>
      </c>
      <c r="B457" s="65" t="s">
        <v>158</v>
      </c>
      <c r="C457" s="64" t="s">
        <v>290</v>
      </c>
      <c r="D457" s="64" t="s">
        <v>12</v>
      </c>
      <c r="E457" s="64" t="s">
        <v>20</v>
      </c>
      <c r="F457" s="64" t="s">
        <v>271</v>
      </c>
      <c r="G457" s="66">
        <v>635368.76</v>
      </c>
      <c r="H457" s="66">
        <v>0</v>
      </c>
      <c r="I457" s="66">
        <v>0</v>
      </c>
    </row>
    <row r="458" spans="1:9" s="69" customFormat="1" ht="60" customHeight="1">
      <c r="A458" s="64" t="s">
        <v>119</v>
      </c>
      <c r="B458" s="65" t="s">
        <v>158</v>
      </c>
      <c r="C458" s="64" t="s">
        <v>291</v>
      </c>
      <c r="D458" s="64" t="s">
        <v>12</v>
      </c>
      <c r="E458" s="64" t="s">
        <v>20</v>
      </c>
      <c r="F458" s="64" t="s">
        <v>272</v>
      </c>
      <c r="G458" s="66">
        <v>415743.69</v>
      </c>
      <c r="H458" s="66">
        <v>0</v>
      </c>
      <c r="I458" s="66">
        <v>0</v>
      </c>
    </row>
    <row r="459" spans="1:9" s="69" customFormat="1" ht="14.25" customHeight="1">
      <c r="A459" s="64" t="s">
        <v>119</v>
      </c>
      <c r="B459" s="65" t="s">
        <v>158</v>
      </c>
      <c r="C459" s="64" t="s">
        <v>292</v>
      </c>
      <c r="D459" s="64" t="s">
        <v>12</v>
      </c>
      <c r="E459" s="64" t="s">
        <v>20</v>
      </c>
      <c r="F459" s="64" t="s">
        <v>273</v>
      </c>
      <c r="G459" s="66">
        <v>716049.2</v>
      </c>
      <c r="H459" s="66">
        <v>0</v>
      </c>
      <c r="I459" s="66">
        <v>0</v>
      </c>
    </row>
    <row r="460" spans="1:9" s="69" customFormat="1" ht="14.25" customHeight="1">
      <c r="A460" s="64" t="s">
        <v>119</v>
      </c>
      <c r="B460" s="65" t="s">
        <v>158</v>
      </c>
      <c r="C460" s="64" t="s">
        <v>293</v>
      </c>
      <c r="D460" s="64" t="s">
        <v>12</v>
      </c>
      <c r="E460" s="64" t="s">
        <v>20</v>
      </c>
      <c r="F460" s="64" t="s">
        <v>274</v>
      </c>
      <c r="G460" s="66">
        <v>716049.2</v>
      </c>
      <c r="H460" s="66">
        <v>0</v>
      </c>
      <c r="I460" s="66">
        <v>0</v>
      </c>
    </row>
    <row r="461" spans="1:9" s="69" customFormat="1" ht="48" customHeight="1">
      <c r="A461" s="64" t="s">
        <v>256</v>
      </c>
      <c r="B461" s="65">
        <v>10195172000111</v>
      </c>
      <c r="C461" s="64" t="s">
        <v>294</v>
      </c>
      <c r="D461" s="64" t="s">
        <v>13</v>
      </c>
      <c r="E461" s="64" t="s">
        <v>37</v>
      </c>
      <c r="F461" s="64" t="s">
        <v>275</v>
      </c>
      <c r="G461" s="66">
        <v>516101.81</v>
      </c>
      <c r="H461" s="66">
        <v>0</v>
      </c>
      <c r="I461" s="66">
        <v>0</v>
      </c>
    </row>
    <row r="462" spans="1:9" s="69" customFormat="1" ht="48" customHeight="1">
      <c r="A462" s="64" t="s">
        <v>257</v>
      </c>
      <c r="B462" s="65">
        <v>29979036001031</v>
      </c>
      <c r="C462" s="64" t="s">
        <v>295</v>
      </c>
      <c r="D462" s="64" t="s">
        <v>12</v>
      </c>
      <c r="E462" s="64" t="s">
        <v>20</v>
      </c>
      <c r="F462" s="64" t="s">
        <v>276</v>
      </c>
      <c r="G462" s="66">
        <v>73288.90000000001</v>
      </c>
      <c r="H462" s="66">
        <v>0</v>
      </c>
      <c r="I462" s="66">
        <v>0</v>
      </c>
    </row>
    <row r="463" spans="1:9" s="69" customFormat="1" ht="30.75" customHeight="1">
      <c r="A463" s="73" t="s">
        <v>492</v>
      </c>
      <c r="B463" s="74">
        <v>60701190000104</v>
      </c>
      <c r="C463" s="73" t="s">
        <v>500</v>
      </c>
      <c r="D463" s="73" t="s">
        <v>12</v>
      </c>
      <c r="E463" s="73" t="s">
        <v>20</v>
      </c>
      <c r="F463" s="73" t="s">
        <v>501</v>
      </c>
      <c r="G463" s="75">
        <v>17.2</v>
      </c>
      <c r="H463" s="75">
        <v>0</v>
      </c>
      <c r="I463" s="75">
        <v>0</v>
      </c>
    </row>
    <row r="464" spans="1:9" s="69" customFormat="1" ht="30.75" customHeight="1">
      <c r="A464" s="64" t="s">
        <v>19</v>
      </c>
      <c r="B464" s="71">
        <v>4153748000185</v>
      </c>
      <c r="C464" s="73" t="s">
        <v>554</v>
      </c>
      <c r="D464" s="73" t="s">
        <v>12</v>
      </c>
      <c r="E464" s="73" t="s">
        <v>20</v>
      </c>
      <c r="F464" s="73" t="s">
        <v>553</v>
      </c>
      <c r="G464" s="75">
        <v>37800</v>
      </c>
      <c r="H464" s="75">
        <v>0</v>
      </c>
      <c r="I464" s="75">
        <v>0</v>
      </c>
    </row>
    <row r="465" spans="1:9" s="69" customFormat="1" ht="30.75" customHeight="1">
      <c r="A465" s="73" t="s">
        <v>470</v>
      </c>
      <c r="B465" s="74">
        <v>476092221</v>
      </c>
      <c r="C465" s="73" t="s">
        <v>555</v>
      </c>
      <c r="D465" s="73" t="s">
        <v>12</v>
      </c>
      <c r="E465" s="73" t="s">
        <v>20</v>
      </c>
      <c r="F465" s="73" t="s">
        <v>556</v>
      </c>
      <c r="G465" s="75">
        <v>1000</v>
      </c>
      <c r="H465" s="75">
        <v>0</v>
      </c>
      <c r="I465" s="75">
        <v>0</v>
      </c>
    </row>
    <row r="466" spans="1:9" s="69" customFormat="1" ht="30.75" customHeight="1">
      <c r="A466" s="73" t="s">
        <v>557</v>
      </c>
      <c r="B466" s="74">
        <v>85819522249</v>
      </c>
      <c r="C466" s="73" t="s">
        <v>558</v>
      </c>
      <c r="D466" s="73" t="s">
        <v>12</v>
      </c>
      <c r="E466" s="73" t="s">
        <v>20</v>
      </c>
      <c r="F466" s="73" t="s">
        <v>559</v>
      </c>
      <c r="G466" s="75">
        <v>1000</v>
      </c>
      <c r="H466" s="75">
        <v>0</v>
      </c>
      <c r="I466" s="75">
        <v>0</v>
      </c>
    </row>
    <row r="467" spans="1:9" s="69" customFormat="1" ht="30.75" customHeight="1">
      <c r="A467" s="73" t="s">
        <v>467</v>
      </c>
      <c r="B467" s="74">
        <v>1576713210</v>
      </c>
      <c r="C467" s="73" t="s">
        <v>560</v>
      </c>
      <c r="D467" s="73" t="s">
        <v>12</v>
      </c>
      <c r="E467" s="73" t="s">
        <v>20</v>
      </c>
      <c r="F467" s="73" t="s">
        <v>561</v>
      </c>
      <c r="G467" s="75">
        <v>700</v>
      </c>
      <c r="H467" s="75">
        <v>0</v>
      </c>
      <c r="I467" s="75">
        <v>0</v>
      </c>
    </row>
    <row r="468" spans="1:9" s="69" customFormat="1" ht="30.75" customHeight="1">
      <c r="A468" s="73" t="s">
        <v>119</v>
      </c>
      <c r="B468" s="65" t="s">
        <v>158</v>
      </c>
      <c r="C468" s="73" t="s">
        <v>562</v>
      </c>
      <c r="D468" s="73" t="s">
        <v>12</v>
      </c>
      <c r="E468" s="73" t="s">
        <v>20</v>
      </c>
      <c r="F468" s="73" t="s">
        <v>563</v>
      </c>
      <c r="G468" s="75">
        <v>2046031.27</v>
      </c>
      <c r="H468" s="75">
        <v>0</v>
      </c>
      <c r="I468" s="75">
        <v>0</v>
      </c>
    </row>
    <row r="469" spans="1:9" s="69" customFormat="1" ht="30.75" customHeight="1">
      <c r="A469" s="73" t="s">
        <v>119</v>
      </c>
      <c r="B469" s="65" t="s">
        <v>158</v>
      </c>
      <c r="C469" s="73" t="s">
        <v>564</v>
      </c>
      <c r="D469" s="73" t="s">
        <v>12</v>
      </c>
      <c r="E469" s="73" t="s">
        <v>20</v>
      </c>
      <c r="F469" s="73" t="s">
        <v>565</v>
      </c>
      <c r="G469" s="75">
        <v>127812</v>
      </c>
      <c r="H469" s="75">
        <v>0</v>
      </c>
      <c r="I469" s="75">
        <v>0</v>
      </c>
    </row>
    <row r="470" spans="1:9" s="69" customFormat="1" ht="30.75" customHeight="1">
      <c r="A470" s="73" t="s">
        <v>119</v>
      </c>
      <c r="B470" s="65" t="s">
        <v>158</v>
      </c>
      <c r="C470" s="73" t="s">
        <v>566</v>
      </c>
      <c r="D470" s="73" t="s">
        <v>12</v>
      </c>
      <c r="E470" s="73" t="s">
        <v>20</v>
      </c>
      <c r="F470" s="73" t="s">
        <v>567</v>
      </c>
      <c r="G470" s="75">
        <v>14516.09</v>
      </c>
      <c r="H470" s="75">
        <v>0</v>
      </c>
      <c r="I470" s="75">
        <v>0</v>
      </c>
    </row>
    <row r="471" spans="1:9" s="69" customFormat="1" ht="30.75" customHeight="1">
      <c r="A471" s="73" t="s">
        <v>549</v>
      </c>
      <c r="B471" s="74">
        <v>38280710230</v>
      </c>
      <c r="C471" s="73" t="s">
        <v>716</v>
      </c>
      <c r="D471" s="73" t="s">
        <v>12</v>
      </c>
      <c r="E471" s="73" t="s">
        <v>20</v>
      </c>
      <c r="F471" s="73" t="s">
        <v>715</v>
      </c>
      <c r="G471" s="75">
        <v>458.33</v>
      </c>
      <c r="H471" s="75">
        <v>0</v>
      </c>
      <c r="I471" s="75">
        <v>0</v>
      </c>
    </row>
    <row r="472" spans="1:9" s="69" customFormat="1" ht="30.75" customHeight="1">
      <c r="A472" s="64" t="s">
        <v>136</v>
      </c>
      <c r="B472" s="71">
        <v>4409637000197</v>
      </c>
      <c r="C472" s="64" t="s">
        <v>718</v>
      </c>
      <c r="D472" s="64" t="s">
        <v>13</v>
      </c>
      <c r="E472" s="64" t="s">
        <v>32</v>
      </c>
      <c r="F472" s="73" t="s">
        <v>717</v>
      </c>
      <c r="G472" s="75">
        <v>137148.76</v>
      </c>
      <c r="H472" s="75">
        <v>0</v>
      </c>
      <c r="I472" s="75">
        <v>0</v>
      </c>
    </row>
    <row r="473" spans="1:9" s="69" customFormat="1" ht="30.75" customHeight="1">
      <c r="A473" s="64" t="s">
        <v>142</v>
      </c>
      <c r="B473" s="71">
        <v>10195172000111</v>
      </c>
      <c r="C473" s="64" t="s">
        <v>719</v>
      </c>
      <c r="D473" s="64" t="s">
        <v>13</v>
      </c>
      <c r="E473" s="64" t="s">
        <v>37</v>
      </c>
      <c r="F473" s="73" t="s">
        <v>720</v>
      </c>
      <c r="G473" s="75">
        <v>16100</v>
      </c>
      <c r="H473" s="75">
        <v>0</v>
      </c>
      <c r="I473" s="75">
        <v>0</v>
      </c>
    </row>
    <row r="474" spans="1:9" ht="14.25" customHeight="1">
      <c r="A474" s="64" t="s">
        <v>50</v>
      </c>
      <c r="B474" s="71">
        <v>13353495000184</v>
      </c>
      <c r="C474" s="64" t="s">
        <v>721</v>
      </c>
      <c r="D474" s="64" t="s">
        <v>13</v>
      </c>
      <c r="E474" s="64" t="s">
        <v>37</v>
      </c>
      <c r="F474" s="73" t="s">
        <v>754</v>
      </c>
      <c r="G474" s="75">
        <v>121359.24</v>
      </c>
      <c r="H474" s="75">
        <v>0</v>
      </c>
      <c r="I474" s="75">
        <v>0</v>
      </c>
    </row>
    <row r="475" spans="1:9" ht="28.5" customHeight="1">
      <c r="A475" s="64" t="s">
        <v>58</v>
      </c>
      <c r="B475" s="71">
        <v>3146650215</v>
      </c>
      <c r="C475" s="64" t="s">
        <v>863</v>
      </c>
      <c r="D475" s="64" t="s">
        <v>12</v>
      </c>
      <c r="E475" s="64" t="s">
        <v>25</v>
      </c>
      <c r="F475" s="73" t="s">
        <v>852</v>
      </c>
      <c r="G475" s="75">
        <v>84150</v>
      </c>
      <c r="H475" s="75">
        <v>0</v>
      </c>
      <c r="I475" s="75">
        <v>0</v>
      </c>
    </row>
    <row r="476" spans="1:9" ht="30" customHeight="1">
      <c r="A476" s="64" t="s">
        <v>30</v>
      </c>
      <c r="B476" s="71">
        <v>14402379000170</v>
      </c>
      <c r="C476" s="64" t="s">
        <v>864</v>
      </c>
      <c r="D476" s="64" t="s">
        <v>12</v>
      </c>
      <c r="E476" s="64" t="s">
        <v>25</v>
      </c>
      <c r="F476" s="73" t="s">
        <v>853</v>
      </c>
      <c r="G476" s="75">
        <v>135000</v>
      </c>
      <c r="H476" s="75">
        <v>0</v>
      </c>
      <c r="I476" s="75">
        <v>0</v>
      </c>
    </row>
    <row r="477" spans="1:9" ht="30" customHeight="1">
      <c r="A477" s="64" t="s">
        <v>58</v>
      </c>
      <c r="B477" s="71">
        <v>3146650215</v>
      </c>
      <c r="C477" s="64" t="s">
        <v>865</v>
      </c>
      <c r="D477" s="64" t="s">
        <v>12</v>
      </c>
      <c r="E477" s="64" t="s">
        <v>25</v>
      </c>
      <c r="F477" s="73" t="s">
        <v>854</v>
      </c>
      <c r="G477" s="75">
        <v>13961.91</v>
      </c>
      <c r="H477" s="75">
        <v>0</v>
      </c>
      <c r="I477" s="75">
        <v>0</v>
      </c>
    </row>
    <row r="478" spans="1:9" ht="21.75" customHeight="1">
      <c r="A478" s="64" t="s">
        <v>33</v>
      </c>
      <c r="B478" s="71">
        <v>2341467000120</v>
      </c>
      <c r="C478" s="64" t="s">
        <v>866</v>
      </c>
      <c r="D478" s="64" t="s">
        <v>12</v>
      </c>
      <c r="E478" s="64" t="s">
        <v>374</v>
      </c>
      <c r="F478" s="73" t="s">
        <v>855</v>
      </c>
      <c r="G478" s="75">
        <v>223963.49</v>
      </c>
      <c r="H478" s="75">
        <v>0</v>
      </c>
      <c r="I478" s="75">
        <v>0</v>
      </c>
    </row>
    <row r="479" spans="1:9" ht="21.75" customHeight="1">
      <c r="A479" s="64" t="s">
        <v>26</v>
      </c>
      <c r="B479" s="71">
        <v>33000118000179</v>
      </c>
      <c r="C479" s="64" t="s">
        <v>867</v>
      </c>
      <c r="D479" s="64" t="s">
        <v>12</v>
      </c>
      <c r="E479" s="64" t="s">
        <v>374</v>
      </c>
      <c r="F479" s="73" t="s">
        <v>856</v>
      </c>
      <c r="G479" s="75">
        <v>74798</v>
      </c>
      <c r="H479" s="75">
        <v>0</v>
      </c>
      <c r="I479" s="75">
        <v>0</v>
      </c>
    </row>
    <row r="480" spans="1:9" ht="29.25" customHeight="1">
      <c r="A480" s="64" t="s">
        <v>139</v>
      </c>
      <c r="B480" s="71">
        <v>5828884000190</v>
      </c>
      <c r="C480" s="64" t="s">
        <v>868</v>
      </c>
      <c r="D480" s="64" t="s">
        <v>12</v>
      </c>
      <c r="E480" s="64" t="s">
        <v>25</v>
      </c>
      <c r="F480" s="73" t="s">
        <v>857</v>
      </c>
      <c r="G480" s="75">
        <v>405000</v>
      </c>
      <c r="H480" s="75">
        <v>0</v>
      </c>
      <c r="I480" s="75">
        <v>0</v>
      </c>
    </row>
    <row r="481" spans="1:9" ht="21.75" customHeight="1">
      <c r="A481" s="64" t="s">
        <v>50</v>
      </c>
      <c r="B481" s="71">
        <v>13353495000184</v>
      </c>
      <c r="C481" s="64" t="s">
        <v>721</v>
      </c>
      <c r="D481" s="64" t="s">
        <v>13</v>
      </c>
      <c r="E481" s="64" t="s">
        <v>37</v>
      </c>
      <c r="F481" s="73" t="s">
        <v>858</v>
      </c>
      <c r="G481" s="75">
        <v>237324.66</v>
      </c>
      <c r="H481" s="75">
        <v>0</v>
      </c>
      <c r="I481" s="75">
        <v>0</v>
      </c>
    </row>
    <row r="482" spans="1:9" ht="21.75" customHeight="1">
      <c r="A482" s="64" t="s">
        <v>141</v>
      </c>
      <c r="B482" s="71">
        <v>5423963000111</v>
      </c>
      <c r="C482" s="64" t="s">
        <v>869</v>
      </c>
      <c r="D482" s="64" t="s">
        <v>13</v>
      </c>
      <c r="E482" s="64" t="s">
        <v>32</v>
      </c>
      <c r="F482" s="73" t="s">
        <v>859</v>
      </c>
      <c r="G482" s="75">
        <v>83406.26</v>
      </c>
      <c r="H482" s="75">
        <v>0</v>
      </c>
      <c r="I482" s="75">
        <v>0</v>
      </c>
    </row>
    <row r="483" spans="1:9" ht="21.75" customHeight="1">
      <c r="A483" s="64" t="s">
        <v>69</v>
      </c>
      <c r="B483" s="71">
        <v>7870937000167</v>
      </c>
      <c r="C483" s="64" t="s">
        <v>870</v>
      </c>
      <c r="D483" s="64" t="s">
        <v>13</v>
      </c>
      <c r="E483" s="64" t="s">
        <v>37</v>
      </c>
      <c r="F483" s="73" t="s">
        <v>860</v>
      </c>
      <c r="G483" s="75">
        <v>165628.32</v>
      </c>
      <c r="H483" s="75">
        <v>0</v>
      </c>
      <c r="I483" s="75">
        <v>0</v>
      </c>
    </row>
    <row r="484" spans="1:9" ht="21.75" customHeight="1">
      <c r="A484" s="64" t="s">
        <v>69</v>
      </c>
      <c r="B484" s="71">
        <v>7870937000167</v>
      </c>
      <c r="C484" s="64" t="s">
        <v>871</v>
      </c>
      <c r="D484" s="64" t="s">
        <v>13</v>
      </c>
      <c r="E484" s="64" t="s">
        <v>37</v>
      </c>
      <c r="F484" s="73" t="s">
        <v>861</v>
      </c>
      <c r="G484" s="75">
        <v>95420.71</v>
      </c>
      <c r="H484" s="75">
        <v>0</v>
      </c>
      <c r="I484" s="75">
        <v>0</v>
      </c>
    </row>
    <row r="485" spans="1:9" ht="21.75" customHeight="1">
      <c r="A485" s="64" t="s">
        <v>142</v>
      </c>
      <c r="B485" s="71">
        <v>10195172000111</v>
      </c>
      <c r="C485" s="64" t="s">
        <v>872</v>
      </c>
      <c r="D485" s="64" t="s">
        <v>13</v>
      </c>
      <c r="E485" s="64" t="s">
        <v>37</v>
      </c>
      <c r="F485" s="73" t="s">
        <v>862</v>
      </c>
      <c r="G485" s="75">
        <v>417208.05</v>
      </c>
      <c r="H485" s="75">
        <v>0</v>
      </c>
      <c r="I485" s="75">
        <v>0</v>
      </c>
    </row>
    <row r="486" spans="1:9" ht="14.25" customHeight="1">
      <c r="A486" s="25" t="s">
        <v>114</v>
      </c>
      <c r="B486" s="26"/>
      <c r="C486" s="26"/>
      <c r="D486" s="27"/>
      <c r="E486" s="26"/>
      <c r="F486" s="26"/>
      <c r="G486" s="21">
        <f>SUM(G444:G485)</f>
        <v>19675561.9</v>
      </c>
      <c r="H486" s="21">
        <f>SUM(H444:H485)</f>
        <v>0</v>
      </c>
      <c r="I486" s="21">
        <f>SUM(I444:I485)</f>
        <v>0</v>
      </c>
    </row>
    <row r="487" ht="14.25" customHeight="1">
      <c r="G487" s="28"/>
    </row>
    <row r="489" spans="1:9" ht="14.25" customHeight="1">
      <c r="A489" s="97" t="s">
        <v>128</v>
      </c>
      <c r="B489" s="97"/>
      <c r="C489" s="97"/>
      <c r="D489" s="97"/>
      <c r="E489" s="97"/>
      <c r="F489" s="97"/>
      <c r="G489" s="97"/>
      <c r="H489" s="97"/>
      <c r="I489" s="97"/>
    </row>
    <row r="490" spans="1:9" ht="14.25" customHeight="1">
      <c r="A490" s="90" t="s">
        <v>794</v>
      </c>
      <c r="B490" s="90"/>
      <c r="C490" s="90"/>
      <c r="D490" s="90"/>
      <c r="E490" s="90"/>
      <c r="F490" s="90"/>
      <c r="G490" s="90"/>
      <c r="H490" s="90"/>
      <c r="I490" s="90"/>
    </row>
    <row r="491" spans="1:9" s="79" customFormat="1" ht="74.25" customHeight="1">
      <c r="A491" s="30" t="s">
        <v>2</v>
      </c>
      <c r="B491" s="30" t="s">
        <v>3</v>
      </c>
      <c r="C491" s="31" t="s">
        <v>4</v>
      </c>
      <c r="D491" s="31" t="s">
        <v>5</v>
      </c>
      <c r="E491" s="31" t="s">
        <v>6</v>
      </c>
      <c r="F491" s="31" t="s">
        <v>7</v>
      </c>
      <c r="G491" s="31" t="s">
        <v>8</v>
      </c>
      <c r="H491" s="31" t="s">
        <v>9</v>
      </c>
      <c r="I491" s="31" t="s">
        <v>10</v>
      </c>
    </row>
    <row r="492" spans="1:9" s="79" customFormat="1" ht="74.25" customHeight="1">
      <c r="A492" s="64" t="s">
        <v>466</v>
      </c>
      <c r="B492" s="65">
        <v>90090762000119</v>
      </c>
      <c r="C492" s="64" t="s">
        <v>465</v>
      </c>
      <c r="D492" s="64" t="s">
        <v>12</v>
      </c>
      <c r="E492" s="64" t="s">
        <v>25</v>
      </c>
      <c r="F492" s="64" t="s">
        <v>159</v>
      </c>
      <c r="G492" s="78">
        <v>324625</v>
      </c>
      <c r="H492" s="78">
        <v>0</v>
      </c>
      <c r="I492" s="78">
        <v>194775</v>
      </c>
    </row>
    <row r="493" spans="1:9" ht="26.25" customHeight="1">
      <c r="A493" s="73" t="s">
        <v>755</v>
      </c>
      <c r="B493" s="65">
        <v>12713709000113</v>
      </c>
      <c r="C493" s="73" t="s">
        <v>756</v>
      </c>
      <c r="D493" s="73" t="s">
        <v>13</v>
      </c>
      <c r="E493" s="64" t="s">
        <v>32</v>
      </c>
      <c r="F493" s="64" t="s">
        <v>160</v>
      </c>
      <c r="G493" s="81">
        <v>42000</v>
      </c>
      <c r="H493" s="81">
        <v>0</v>
      </c>
      <c r="I493" s="81">
        <v>0</v>
      </c>
    </row>
    <row r="494" spans="1:9" s="7" customFormat="1" ht="30.75" customHeight="1">
      <c r="A494" s="73" t="s">
        <v>952</v>
      </c>
      <c r="B494" s="85">
        <v>20645805000108</v>
      </c>
      <c r="C494" s="73" t="s">
        <v>964</v>
      </c>
      <c r="D494" s="73" t="s">
        <v>13</v>
      </c>
      <c r="E494" s="73" t="s">
        <v>32</v>
      </c>
      <c r="F494" s="73" t="s">
        <v>161</v>
      </c>
      <c r="G494" s="81">
        <v>53940</v>
      </c>
      <c r="H494" s="81">
        <v>0</v>
      </c>
      <c r="I494" s="81">
        <v>0</v>
      </c>
    </row>
    <row r="495" spans="1:9" s="7" customFormat="1" ht="85.5">
      <c r="A495" s="73" t="s">
        <v>953</v>
      </c>
      <c r="B495" s="85">
        <v>5757597000218</v>
      </c>
      <c r="C495" s="73" t="s">
        <v>965</v>
      </c>
      <c r="D495" s="73" t="s">
        <v>13</v>
      </c>
      <c r="E495" s="73" t="s">
        <v>32</v>
      </c>
      <c r="F495" s="73" t="s">
        <v>162</v>
      </c>
      <c r="G495" s="81">
        <v>59900</v>
      </c>
      <c r="H495" s="81">
        <v>0</v>
      </c>
      <c r="I495" s="81">
        <v>0</v>
      </c>
    </row>
    <row r="496" spans="1:9" ht="14.25" customHeight="1">
      <c r="A496" s="32" t="s">
        <v>114</v>
      </c>
      <c r="B496" s="33"/>
      <c r="C496" s="33"/>
      <c r="D496" s="34"/>
      <c r="E496" s="33"/>
      <c r="F496" s="33"/>
      <c r="G496" s="35">
        <f>SUM(G492:G495)</f>
        <v>480465</v>
      </c>
      <c r="H496" s="35">
        <f>SUM(H492:H495)</f>
        <v>0</v>
      </c>
      <c r="I496" s="35">
        <f>SUM(I492:I495)</f>
        <v>194775</v>
      </c>
    </row>
    <row r="497" spans="1:9" ht="14.25" customHeight="1">
      <c r="A497" s="29"/>
      <c r="B497" s="29"/>
      <c r="C497" s="29"/>
      <c r="D497" s="36"/>
      <c r="E497" s="29"/>
      <c r="F497" s="29"/>
      <c r="G497" s="29"/>
      <c r="H497" s="29"/>
      <c r="I497" s="29"/>
    </row>
    <row r="498" spans="1:9" ht="14.25" customHeight="1">
      <c r="A498" s="29"/>
      <c r="B498" s="29"/>
      <c r="C498" s="29"/>
      <c r="D498" s="36"/>
      <c r="E498" s="29"/>
      <c r="F498" s="29"/>
      <c r="G498" s="29"/>
      <c r="H498" s="29"/>
      <c r="I498" s="29"/>
    </row>
    <row r="499" spans="1:9" ht="14.25" customHeight="1">
      <c r="A499" s="98" t="s">
        <v>129</v>
      </c>
      <c r="B499" s="98"/>
      <c r="C499" s="98"/>
      <c r="D499" s="98"/>
      <c r="E499" s="98"/>
      <c r="F499" s="98"/>
      <c r="G499" s="98"/>
      <c r="H499" s="98"/>
      <c r="I499" s="98"/>
    </row>
    <row r="500" spans="1:9" s="79" customFormat="1" ht="74.25" customHeight="1">
      <c r="A500" s="3" t="s">
        <v>2</v>
      </c>
      <c r="B500" s="3" t="s">
        <v>3</v>
      </c>
      <c r="C500" s="4" t="s">
        <v>4</v>
      </c>
      <c r="D500" s="4" t="s">
        <v>5</v>
      </c>
      <c r="E500" s="4" t="s">
        <v>6</v>
      </c>
      <c r="F500" s="4" t="s">
        <v>7</v>
      </c>
      <c r="G500" s="4" t="s">
        <v>8</v>
      </c>
      <c r="H500" s="4" t="s">
        <v>9</v>
      </c>
      <c r="I500" s="4" t="s">
        <v>10</v>
      </c>
    </row>
    <row r="501" spans="1:9" s="79" customFormat="1" ht="74.25" customHeight="1">
      <c r="A501" s="64" t="s">
        <v>619</v>
      </c>
      <c r="B501" s="65">
        <v>7476721000111</v>
      </c>
      <c r="C501" s="64" t="s">
        <v>620</v>
      </c>
      <c r="D501" s="64" t="s">
        <v>13</v>
      </c>
      <c r="E501" s="64" t="s">
        <v>37</v>
      </c>
      <c r="F501" s="64" t="s">
        <v>621</v>
      </c>
      <c r="G501" s="78">
        <v>0</v>
      </c>
      <c r="H501" s="78">
        <v>0</v>
      </c>
      <c r="I501" s="78">
        <v>89664.58</v>
      </c>
    </row>
    <row r="502" spans="1:9" ht="14.25" customHeight="1">
      <c r="A502" s="64" t="s">
        <v>622</v>
      </c>
      <c r="B502" s="65">
        <v>78126950000316</v>
      </c>
      <c r="C502" s="64" t="s">
        <v>623</v>
      </c>
      <c r="D502" s="64" t="s">
        <v>13</v>
      </c>
      <c r="E502" s="64" t="s">
        <v>32</v>
      </c>
      <c r="F502" s="64" t="s">
        <v>624</v>
      </c>
      <c r="G502" s="78">
        <v>0</v>
      </c>
      <c r="H502" s="78">
        <v>0</v>
      </c>
      <c r="I502" s="78">
        <v>12880</v>
      </c>
    </row>
    <row r="503" spans="1:9" s="7" customFormat="1" ht="57">
      <c r="A503" s="64" t="s">
        <v>954</v>
      </c>
      <c r="B503" s="65">
        <v>6326436000151</v>
      </c>
      <c r="C503" s="64" t="s">
        <v>966</v>
      </c>
      <c r="D503" s="64" t="s">
        <v>13</v>
      </c>
      <c r="E503" s="64" t="s">
        <v>32</v>
      </c>
      <c r="F503" s="64" t="s">
        <v>955</v>
      </c>
      <c r="G503" s="78">
        <v>0</v>
      </c>
      <c r="H503" s="78">
        <v>30530</v>
      </c>
      <c r="I503" s="78">
        <v>30530</v>
      </c>
    </row>
    <row r="504" spans="1:9" ht="14.25" customHeight="1">
      <c r="A504" s="25" t="s">
        <v>114</v>
      </c>
      <c r="B504" s="26"/>
      <c r="C504" s="26"/>
      <c r="D504" s="27"/>
      <c r="E504" s="26"/>
      <c r="F504" s="26"/>
      <c r="G504" s="41">
        <f>SUM(G501:G503)</f>
        <v>0</v>
      </c>
      <c r="H504" s="41">
        <f>SUM(H501:H503)</f>
        <v>30530</v>
      </c>
      <c r="I504" s="41">
        <f>SUM(I501:I503)</f>
        <v>133074.58000000002</v>
      </c>
    </row>
    <row r="505" spans="1:9" ht="14.25" customHeight="1">
      <c r="A505" s="29"/>
      <c r="B505" s="29"/>
      <c r="C505" s="29"/>
      <c r="D505" s="36"/>
      <c r="E505" s="29"/>
      <c r="F505" s="29"/>
      <c r="G505" s="29"/>
      <c r="H505" s="29"/>
      <c r="I505" s="29"/>
    </row>
    <row r="508" spans="1:9" ht="14.25" customHeight="1">
      <c r="A508" s="98" t="s">
        <v>127</v>
      </c>
      <c r="B508" s="98"/>
      <c r="C508" s="98"/>
      <c r="D508" s="98"/>
      <c r="E508" s="98"/>
      <c r="F508" s="98"/>
      <c r="G508" s="98"/>
      <c r="H508" s="98"/>
      <c r="I508" s="98"/>
    </row>
    <row r="509" spans="1:9" ht="72" customHeight="1">
      <c r="A509" s="3" t="s">
        <v>2</v>
      </c>
      <c r="B509" s="3" t="s">
        <v>3</v>
      </c>
      <c r="C509" s="4" t="s">
        <v>4</v>
      </c>
      <c r="D509" s="4" t="s">
        <v>5</v>
      </c>
      <c r="E509" s="4" t="s">
        <v>6</v>
      </c>
      <c r="F509" s="4" t="s">
        <v>7</v>
      </c>
      <c r="G509" s="4" t="s">
        <v>8</v>
      </c>
      <c r="H509" s="4" t="s">
        <v>9</v>
      </c>
      <c r="I509" s="4" t="s">
        <v>10</v>
      </c>
    </row>
    <row r="510" spans="1:9" ht="14.25" customHeight="1">
      <c r="A510" s="60"/>
      <c r="B510" s="61"/>
      <c r="C510" s="62"/>
      <c r="D510" s="60"/>
      <c r="E510" s="60"/>
      <c r="F510" s="60"/>
      <c r="G510" s="63"/>
      <c r="H510" s="63"/>
      <c r="I510" s="63"/>
    </row>
    <row r="511" spans="1:9" ht="14.25" customHeight="1">
      <c r="A511" s="37"/>
      <c r="B511" s="38"/>
      <c r="C511" s="42"/>
      <c r="D511" s="43"/>
      <c r="E511" s="39"/>
      <c r="F511" s="39"/>
      <c r="G511" s="40">
        <f>G510</f>
        <v>0</v>
      </c>
      <c r="H511" s="40">
        <f>H510</f>
        <v>0</v>
      </c>
      <c r="I511" s="40">
        <f>I510</f>
        <v>0</v>
      </c>
    </row>
    <row r="513" ht="14.25" customHeight="1">
      <c r="G513" s="28"/>
    </row>
    <row r="516" spans="1:9" ht="14.25" customHeight="1" thickBot="1">
      <c r="A516" s="90" t="s">
        <v>794</v>
      </c>
      <c r="B516" s="90"/>
      <c r="C516" s="90"/>
      <c r="D516" s="90"/>
      <c r="E516" s="90"/>
      <c r="F516" s="90"/>
      <c r="G516" s="90"/>
      <c r="H516" s="90"/>
      <c r="I516" s="90"/>
    </row>
    <row r="517" spans="1:9" ht="14.25" customHeight="1" thickTop="1">
      <c r="A517" s="91" t="s">
        <v>0</v>
      </c>
      <c r="B517" s="91"/>
      <c r="C517" s="91"/>
      <c r="D517" s="91"/>
      <c r="E517" s="91"/>
      <c r="F517" s="91"/>
      <c r="G517" s="91"/>
      <c r="H517" s="91"/>
      <c r="I517" s="91"/>
    </row>
    <row r="518" spans="1:9" ht="14.25" customHeight="1">
      <c r="A518" s="95" t="s">
        <v>130</v>
      </c>
      <c r="B518" s="95"/>
      <c r="C518" s="95"/>
      <c r="D518" s="95"/>
      <c r="E518" s="95"/>
      <c r="F518" s="44"/>
      <c r="G518" s="4" t="s">
        <v>8</v>
      </c>
      <c r="H518" s="4" t="s">
        <v>9</v>
      </c>
      <c r="I518" s="4" t="s">
        <v>10</v>
      </c>
    </row>
    <row r="519" spans="1:7" ht="14.25" customHeight="1">
      <c r="A519" s="96" t="s">
        <v>1</v>
      </c>
      <c r="B519" s="96"/>
      <c r="C519" s="96"/>
      <c r="D519" s="96"/>
      <c r="E519" s="96"/>
      <c r="F519" s="45"/>
      <c r="G519" s="46"/>
    </row>
    <row r="520" spans="1:9" ht="14.25" customHeight="1">
      <c r="A520" s="47" t="s">
        <v>131</v>
      </c>
      <c r="B520" s="7"/>
      <c r="C520" s="7"/>
      <c r="D520" s="48"/>
      <c r="E520" s="7"/>
      <c r="F520" s="7"/>
      <c r="G520" s="49">
        <f>G351</f>
        <v>91631430.35</v>
      </c>
      <c r="H520" s="49">
        <f>H351</f>
        <v>15557501.640000002</v>
      </c>
      <c r="I520" s="49">
        <f>I351</f>
        <v>62025059.26000003</v>
      </c>
    </row>
    <row r="521" spans="1:9" ht="14.25" customHeight="1">
      <c r="A521" s="50" t="s">
        <v>132</v>
      </c>
      <c r="G521" s="49">
        <f>G440</f>
        <v>0</v>
      </c>
      <c r="H521" s="49">
        <f>H440</f>
        <v>45903.41</v>
      </c>
      <c r="I521" s="49">
        <f>I440</f>
        <v>952101.5800000002</v>
      </c>
    </row>
    <row r="522" spans="1:9" ht="14.25" customHeight="1">
      <c r="A522" s="50" t="s">
        <v>133</v>
      </c>
      <c r="G522" s="49">
        <f>G486</f>
        <v>19675561.9</v>
      </c>
      <c r="H522" s="49">
        <f>H486</f>
        <v>0</v>
      </c>
      <c r="I522" s="49">
        <f>I486</f>
        <v>0</v>
      </c>
    </row>
    <row r="523" spans="1:9" ht="14.25" customHeight="1">
      <c r="A523" s="51"/>
      <c r="B523" s="52"/>
      <c r="C523" s="52"/>
      <c r="D523" s="53"/>
      <c r="E523" s="52"/>
      <c r="F523" s="52"/>
      <c r="G523" s="54">
        <f>G520+G521-G522</f>
        <v>71955868.44999999</v>
      </c>
      <c r="H523" s="54">
        <f>H520+H521-H522</f>
        <v>15603405.050000003</v>
      </c>
      <c r="I523" s="54">
        <f>I520+I521-I522</f>
        <v>62977160.840000026</v>
      </c>
    </row>
    <row r="524" spans="1:9" ht="14.25" customHeight="1">
      <c r="A524" s="96" t="s">
        <v>128</v>
      </c>
      <c r="B524" s="96"/>
      <c r="C524" s="96"/>
      <c r="D524" s="96"/>
      <c r="E524" s="96"/>
      <c r="F524" s="45"/>
      <c r="G524" s="49"/>
      <c r="H524" s="49"/>
      <c r="I524" s="49"/>
    </row>
    <row r="525" spans="1:9" ht="14.25" customHeight="1">
      <c r="A525" s="47" t="s">
        <v>131</v>
      </c>
      <c r="B525" s="7"/>
      <c r="C525" s="7"/>
      <c r="D525" s="48"/>
      <c r="E525" s="7"/>
      <c r="F525" s="7"/>
      <c r="G525" s="49">
        <f>G496</f>
        <v>480465</v>
      </c>
      <c r="H525" s="49">
        <f>H496</f>
        <v>0</v>
      </c>
      <c r="I525" s="49">
        <f>I496</f>
        <v>194775</v>
      </c>
    </row>
    <row r="526" spans="1:9" ht="14.25" customHeight="1">
      <c r="A526" s="47" t="s">
        <v>132</v>
      </c>
      <c r="B526" s="7"/>
      <c r="C526" s="7"/>
      <c r="D526" s="48"/>
      <c r="E526" s="7"/>
      <c r="F526" s="7"/>
      <c r="G526" s="49">
        <f>G504</f>
        <v>0</v>
      </c>
      <c r="H526" s="49">
        <f>H504</f>
        <v>30530</v>
      </c>
      <c r="I526" s="49">
        <f>I504</f>
        <v>133074.58000000002</v>
      </c>
    </row>
    <row r="527" spans="1:9" ht="14.25" customHeight="1">
      <c r="A527" s="50" t="s">
        <v>133</v>
      </c>
      <c r="B527" s="7"/>
      <c r="C527" s="7"/>
      <c r="D527" s="48"/>
      <c r="E527" s="7"/>
      <c r="F527" s="7"/>
      <c r="G527" s="49">
        <f>G511</f>
        <v>0</v>
      </c>
      <c r="H527" s="49">
        <f>H511</f>
        <v>0</v>
      </c>
      <c r="I527" s="49">
        <f>I511</f>
        <v>0</v>
      </c>
    </row>
    <row r="528" spans="1:9" ht="14.25" customHeight="1">
      <c r="A528" s="52"/>
      <c r="B528" s="52"/>
      <c r="C528" s="52"/>
      <c r="D528" s="53"/>
      <c r="E528" s="52"/>
      <c r="F528" s="52"/>
      <c r="G528" s="54">
        <f>G525+G526-G527</f>
        <v>480465</v>
      </c>
      <c r="H528" s="54">
        <f>H525+H526-H527</f>
        <v>30530</v>
      </c>
      <c r="I528" s="54">
        <f>I525+I526-I527</f>
        <v>327849.58</v>
      </c>
    </row>
    <row r="529" ht="14.25" customHeight="1">
      <c r="A529" s="55"/>
    </row>
    <row r="530" spans="1:9" ht="14.25" customHeight="1">
      <c r="A530" s="1" t="s">
        <v>134</v>
      </c>
      <c r="G530" s="56"/>
      <c r="H530" s="56"/>
      <c r="I530" s="56"/>
    </row>
    <row r="531" spans="1:9" ht="14.25" customHeight="1">
      <c r="A531" s="1" t="s">
        <v>795</v>
      </c>
      <c r="G531" s="57"/>
      <c r="H531" s="57"/>
      <c r="I531" s="57"/>
    </row>
    <row r="532" spans="7:9" ht="14.25" customHeight="1">
      <c r="G532" s="58"/>
      <c r="H532" s="58"/>
      <c r="I532" s="58"/>
    </row>
    <row r="533" spans="1:9" ht="14.25" customHeight="1">
      <c r="A533" s="59" t="s">
        <v>135</v>
      </c>
      <c r="G533" s="87"/>
      <c r="H533" s="88"/>
      <c r="I533" s="88"/>
    </row>
    <row r="534" spans="7:9" ht="14.25" customHeight="1">
      <c r="G534" s="89"/>
      <c r="H534" s="89"/>
      <c r="I534" s="89"/>
    </row>
  </sheetData>
  <sheetProtection selectLockedCells="1" selectUnlockedCells="1"/>
  <mergeCells count="15">
    <mergeCell ref="A518:E518"/>
    <mergeCell ref="A519:E519"/>
    <mergeCell ref="A524:E524"/>
    <mergeCell ref="A489:I489"/>
    <mergeCell ref="A490:I490"/>
    <mergeCell ref="A499:I499"/>
    <mergeCell ref="A508:I508"/>
    <mergeCell ref="A516:I516"/>
    <mergeCell ref="A517:I517"/>
    <mergeCell ref="A2:I2"/>
    <mergeCell ref="A3:I3"/>
    <mergeCell ref="A5:I5"/>
    <mergeCell ref="A353:I353"/>
    <mergeCell ref="A354:I354"/>
    <mergeCell ref="A442:I442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8" r:id="rId2"/>
  <rowBreaks count="8" manualBreakCount="8">
    <brk id="45" max="8" man="1"/>
    <brk id="70" max="8" man="1"/>
    <brk id="86" max="8" man="1"/>
    <brk id="345" max="8" man="1"/>
    <brk id="427" max="8" man="1"/>
    <brk id="446" max="8" man="1"/>
    <brk id="467" max="8" man="1"/>
    <brk id="49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</dc:creator>
  <cp:keywords/>
  <dc:description/>
  <cp:lastModifiedBy>Clilson Castro Viana</cp:lastModifiedBy>
  <cp:lastPrinted>2016-05-13T17:58:23Z</cp:lastPrinted>
  <dcterms:created xsi:type="dcterms:W3CDTF">2016-02-07T16:23:49Z</dcterms:created>
  <dcterms:modified xsi:type="dcterms:W3CDTF">2016-06-14T13:07:00Z</dcterms:modified>
  <cp:category/>
  <cp:version/>
  <cp:contentType/>
  <cp:contentStatus/>
</cp:coreProperties>
</file>