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35" tabRatio="500"/>
  </bookViews>
  <sheets>
    <sheet name="Plan1" sheetId="1" r:id="rId1"/>
    <sheet name="Plan4" sheetId="2" r:id="rId2"/>
    <sheet name="Plan2" sheetId="3" r:id="rId3"/>
    <sheet name="Plan3" sheetId="4" r:id="rId4"/>
  </sheets>
  <definedNames>
    <definedName name="_xlnm.Print_Area" localSheetId="0">Plan1!$A$1:$N$110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92" i="1" l="1"/>
  <c r="K91" i="1"/>
  <c r="K90" i="1"/>
  <c r="K27" i="1" l="1"/>
  <c r="K88" i="1"/>
  <c r="K87" i="1" l="1"/>
  <c r="K86" i="1"/>
  <c r="K77" i="1" l="1"/>
  <c r="K75" i="1"/>
  <c r="B29" i="1" l="1"/>
  <c r="K74" i="1"/>
  <c r="K70" i="1" l="1"/>
  <c r="K66" i="1"/>
  <c r="K63" i="1"/>
  <c r="K62" i="1" l="1"/>
  <c r="K57" i="1"/>
  <c r="K56" i="1"/>
  <c r="K55" i="1"/>
  <c r="K54" i="1"/>
  <c r="K51" i="1"/>
  <c r="K25" i="1"/>
  <c r="K46" i="1"/>
  <c r="K45" i="1"/>
  <c r="K44" i="1"/>
  <c r="K42" i="1"/>
  <c r="K41" i="1"/>
  <c r="K39" i="1"/>
  <c r="K37" i="1" l="1"/>
  <c r="K36" i="1"/>
  <c r="K35" i="1"/>
  <c r="B94" i="1" l="1"/>
  <c r="B104" i="1" s="1"/>
  <c r="A104" i="1"/>
  <c r="A94" i="1"/>
  <c r="A29" i="1"/>
</calcChain>
</file>

<file path=xl/sharedStrings.xml><?xml version="1.0" encoding="utf-8"?>
<sst xmlns="http://schemas.openxmlformats.org/spreadsheetml/2006/main" count="589" uniqueCount="307">
  <si>
    <t>ORDEM CRONOLÓGICA DE PAGAMENTOS – PGJ/AM</t>
  </si>
  <si>
    <r>
      <rPr>
        <b/>
        <sz val="14"/>
        <color rgb="FF000000"/>
        <rFont val="Arial"/>
        <family val="2"/>
        <charset val="1"/>
      </rPr>
      <t>ORDEM CRONOLÓGICA DE PAGAMENTO DE FORNECIMENTO DE</t>
    </r>
    <r>
      <rPr>
        <b/>
        <sz val="14"/>
        <color rgb="FF2A6099"/>
        <rFont val="Arial"/>
        <family val="2"/>
        <charset val="1"/>
      </rPr>
      <t xml:space="preserve"> BENS</t>
    </r>
  </si>
  <si>
    <t>Mês</t>
  </si>
  <si>
    <t>N° Seq.</t>
  </si>
  <si>
    <t>CNPJ/CPF</t>
  </si>
  <si>
    <t xml:space="preserve">Empresa/ Nome </t>
  </si>
  <si>
    <t>Objeto</t>
  </si>
  <si>
    <t>Nota Fiscal</t>
  </si>
  <si>
    <t>Data de exigibilidade</t>
  </si>
  <si>
    <t>Data de pgto.</t>
  </si>
  <si>
    <t>Justificativa</t>
  </si>
  <si>
    <t>Valor pago</t>
  </si>
  <si>
    <t>SEI</t>
  </si>
  <si>
    <t>hiperlink para CT</t>
  </si>
  <si>
    <t>hiperlink para NF</t>
  </si>
  <si>
    <t xml:space="preserve">  Dta do atesto/liquidação</t>
  </si>
  <si>
    <t>O.B ou ( pgto não realizado)</t>
  </si>
  <si>
    <t>Fonte da informação: Sistema eletronico de informações (SEI) e sistema AFI. DOF/MPAM.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</si>
  <si>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</si>
  <si>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t>-</t>
  </si>
  <si>
    <t>09/2021</t>
  </si>
  <si>
    <r>
      <rPr>
        <b/>
        <sz val="14"/>
        <color rgb="FF000000"/>
        <rFont val="Arial"/>
        <family val="2"/>
        <charset val="1"/>
      </rPr>
      <t xml:space="preserve">ORDEM CRONOLÓGICA DE PAGAMENTOS DE PRESTAÇÃO DE </t>
    </r>
    <r>
      <rPr>
        <b/>
        <sz val="14"/>
        <color rgb="FF2A6099"/>
        <rFont val="Arial"/>
        <family val="2"/>
        <charset val="1"/>
      </rPr>
      <t>SERVIÇOS</t>
    </r>
  </si>
  <si>
    <r>
      <rPr>
        <b/>
        <sz val="14"/>
        <color rgb="FF000000"/>
        <rFont val="Arial"/>
        <family val="2"/>
        <charset val="1"/>
      </rP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</si>
  <si>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</si>
  <si>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</si>
  <si>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</si>
  <si>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t>CPF/CNPJ</t>
  </si>
  <si>
    <t>Data da última atualização:</t>
  </si>
  <si>
    <t xml:space="preserve"> </t>
  </si>
  <si>
    <t>NOVEMBRO/2021</t>
  </si>
  <si>
    <t>NOVEMBRO</t>
  </si>
  <si>
    <t>00492578000102</t>
  </si>
  <si>
    <t>VILA DA BARRA COM E REP E SERV DE DEDETIZACAO LTDA</t>
  </si>
  <si>
    <t>1627/2021</t>
  </si>
  <si>
    <t>Liquidação da NE n. 2021NE0000099 - Referente a serviço de controle de praga à PGJ/AM pela VILA DA BARRA, relativo a junho de 2021, conforme contrato nº 020/2018/PGJ, NFSe nº 1627/2021 e SEI nº 2021.017386 Parte 01.</t>
  </si>
  <si>
    <t>Liquidação da NE n. 2021NE0000609 - Referente a serviço de controle de praga à PGJ/AM pela VILA DA BARRA, relativo a junho de 2021, conforme contrato nº 020/2018/PGJ, NFSe nº 1627/2021 e SEI nº 2021.017386 Parte 02.</t>
  </si>
  <si>
    <t xml:space="preserve"> 2021.017386 </t>
  </si>
  <si>
    <t>Liquidação da NE n. 2021NE0000609 - Referente a serviço de controle de praga à PGJ/AM pela VILA DA BARRA, relativo a julho de 2021, conforme contrato nº 020/2018/PGJ, NFSe nº 1628/2021 e SEI nº 2021.017628.</t>
  </si>
  <si>
    <t>2021.017628</t>
  </si>
  <si>
    <t>2021.017386</t>
  </si>
  <si>
    <t>1628/2021</t>
  </si>
  <si>
    <t>Liquidação da NE n. 2021NE0000609 - Referente a serviço de controle de praga à PGJ/AM pela VILA DA BARRA, relativo a agosto de 2021, conforme contrato nº 020/2018/PGJ, NFSe nº 1629/2021 e SEI nº 2021.017633.</t>
  </si>
  <si>
    <t>1629/2021</t>
  </si>
  <si>
    <t>2021.017633</t>
  </si>
  <si>
    <t>ALVES LIRA LTDA</t>
  </si>
  <si>
    <t>05828884000190</t>
  </si>
  <si>
    <t>Liquidação da NE n. 2021NE0000122 - Referente a locação de imóvel do prédio (André Araújo nº 500) à PGJ/AM por ALVES LIRA LTDA, relativo a setembro de 2021, contrato nº 016/2020/PGJ, recibo nº 09/2021 e SEI nº 2021.018100.</t>
  </si>
  <si>
    <t>2021.018100</t>
  </si>
  <si>
    <t>29926189000120</t>
  </si>
  <si>
    <t>SIS COMERCIO DE MATERIAIS E EQUIPAMENTOS</t>
  </si>
  <si>
    <t>Liquidação da NE n. 2021NE0001181 - Referente a fornecimento de um quadro branco, tombo 18405, à 28ª Promotoria de Justiça, conforme PE Nº 4.003/2021-CPL/MP/PGJ-SRP, NFe nº 2424 e SEI nº 2021.017973.</t>
  </si>
  <si>
    <t xml:space="preserve"> 2021.017973</t>
  </si>
  <si>
    <t>300039199580</t>
  </si>
  <si>
    <t xml:space="preserve"> OI S.A.</t>
  </si>
  <si>
    <t>76535764000143</t>
  </si>
  <si>
    <t>Liquidação da NE nº 2021NE0001545 - Referente a serviço Telefônico Fixo Comutado - STFC a PGJ/AM pela OI S.A., relativo a Outubro/2021, conforme contrato nº 035/2018/PGJ, Fatura nº 300039199580/2021 e SEI nº 2021.017952.</t>
  </si>
  <si>
    <t>2021.017952</t>
  </si>
  <si>
    <t>10602740000151</t>
  </si>
  <si>
    <t>ELEVADORES BRASIL LTDA - EPP</t>
  </si>
  <si>
    <t>Liquidação da NE nº 2021NE0000146 - Ref. a serv. de manutenção preventiva e corretiva de elevadores a PGJ/AM pela ELEVADORES BRASIL LTDA - EPP, rel. a Setembro/2021, conf. contrato nº 004/2018/PGJ, NFSe nº 3512/2021 e SEI nº 2021.018622.</t>
  </si>
  <si>
    <t>3512/2021</t>
  </si>
  <si>
    <t>2021.018622</t>
  </si>
  <si>
    <t>08329433000105</t>
  </si>
  <si>
    <t>GIBBOR BRASIL PUBLICIDADE E PROPAGANDA LTDA</t>
  </si>
  <si>
    <t>Liquidação da NE nº 2021NE0000919 - Ref. a serviço de publicação dos atos oficiais a PGJ/AM pela GIBBOR BRASIL PUBLICIDADE E PROPAGANDA LTDA, relativo a Setembro/2021, conf. contrato nº 011/2021/PGJ, NFSe nº 195/2021 e SEI nº 2021.017876.</t>
  </si>
  <si>
    <t xml:space="preserve"> 195/2021</t>
  </si>
  <si>
    <t>2021.017876</t>
  </si>
  <si>
    <t>81838018115</t>
  </si>
  <si>
    <t xml:space="preserve"> SAMUEL MENDES DA SILVA</t>
  </si>
  <si>
    <t>2021.018708</t>
  </si>
  <si>
    <t>Liquidação da NE nº 2021NE0000289 - Ref. a locação de imóvel na comarca de Juruá a PGJ/AM por SAMUEL MENDES DA SILVA, relativo ao mês 10/2021, conforme contrato nº 004/2021/PGJ, recibo 10/2021 e SEI nº 2021.018708.</t>
  </si>
  <si>
    <t>10/2021</t>
  </si>
  <si>
    <t>06983736000103</t>
  </si>
  <si>
    <t>LABOR INDUSTRIA DE MOVEIS PARA ESCRITORIO EIRELI</t>
  </si>
  <si>
    <t>Liquidação da NE nº 2021NE0001283 - Ref. aquisição de 2 Gaveteiros, tombos 18540 e 18541, a PJ de Boa Vista dos Ramos/AM pela LABOR INDUSTRIA DE MOVEIS PARA ESCRITORIO EIRELI conforme PE Nº 4.013/2021, NF nº 2031/2021 e SEI nº 2021.018809.</t>
  </si>
  <si>
    <t xml:space="preserve"> 2031/2021</t>
  </si>
  <si>
    <t>2021.018809</t>
  </si>
  <si>
    <t>32089185000149</t>
  </si>
  <si>
    <t>SOUZA E FRAGATA SERVICOS DE REFORMAS, MANUTENCAO, LIMPEZA E CONSERVACAO PREDIAL LTDA</t>
  </si>
  <si>
    <t>Liquidação da NE n. 2021NE0000943 - Referente a fornecimento e distribuição de água potável envasada em vasilhames de 20 (vinte) litros à PGJ/AM pela SOUZA E FRAGATA, conforme PE Nº 4.016/2021-CPL/MP/PGJ, NFe nº 15 e SEI nº 2021.018173.</t>
  </si>
  <si>
    <t>2021.018173</t>
  </si>
  <si>
    <t>Liquidação da NE n. 2021NE0000943 - Referente a fornecimento e distribuição de água potável envasada em vasilhames de 20 (vinte) litros à PGJ/AM pela SOUZA E FRAGATA, conforme PE Nº 4.016/2021-CPL/MP/PGJ, NFe nº 17 e SEI nº 2021.018173.</t>
  </si>
  <si>
    <t>12715889000172</t>
  </si>
  <si>
    <t xml:space="preserve"> CASA NOVA ENGENHARIA E CONSULTORIA LTDA  ME</t>
  </si>
  <si>
    <t>Liquidação da NE n. 2021NE0000723 - Referente a serviço de manutenção da ETE à PGJ/AM pela CASA NOVA ENGENHARIA, relativo a setembro e outubro de 2021, conforme contrato nº 008/2021/PGJ, NFSe nº 416/2021 e SEI nº 2021.018840.</t>
  </si>
  <si>
    <t>416/2021</t>
  </si>
  <si>
    <t xml:space="preserve"> 2021.018840</t>
  </si>
  <si>
    <t>Liquidação da NE n. 2021NE0000723 - Referente a serviço de manutenção da ETE à PGJ/AM pela CASA NOVA ENGENHARIA, relativo a agosto e setembro de 2021, conforme contrato nº 008/2021/PGJ, NFSe nº 393/2021 e SEI nº 2021.017289.</t>
  </si>
  <si>
    <t xml:space="preserve">393/2021 </t>
  </si>
  <si>
    <t>2021.017289</t>
  </si>
  <si>
    <t>Liquidação da NE nº 2021NE0001545 - Referente a serviço Telefônico Fixo Comutado - STFC a PGJ/AM pela OI S.A., relativo a Outubro/2021, conforme contrato nº 035/2018/PGJ, Fatura nº 300039199581/2021 e SEI nº 2021.017953.</t>
  </si>
  <si>
    <t>300039199581</t>
  </si>
  <si>
    <t>2021.017953</t>
  </si>
  <si>
    <t>08584308000133</t>
  </si>
  <si>
    <t>ECOSEGM E CONSULTORIA AMBIENTAL LTDA ME</t>
  </si>
  <si>
    <t>Liquidação da NE n. 2021NE0000418 - Referente a serviço de análises laboratoriais à PGJ/AM pela ECOSEGME CONSULTORIA AMBIENTAL, relativo a setembro de 2021, conforme contrato nº 003/2020/PGJ, NFSe nº 2442/2021 e SEI nº 2021.018826.</t>
  </si>
  <si>
    <t>2442/2021</t>
  </si>
  <si>
    <t>2021.018826</t>
  </si>
  <si>
    <t>Liquidação da NE n. 2021NE0000313 - Referente a serviço de comunicação nacional à PGJ/AM pela HUGHES TELECOMUNICACOES DO BRASIL, relativo a setembro de 2021, conforme contrato nº 031/2016/PGJ, NF nº 158/2021 e SEI nº 2021.018836.</t>
  </si>
  <si>
    <t>05206385000676</t>
  </si>
  <si>
    <t>HUGHES TELECOMUNICACOES DO BRASIL LTDA</t>
  </si>
  <si>
    <t>158</t>
  </si>
  <si>
    <t>2021.018836</t>
  </si>
  <si>
    <t>Liquidação da NE n. 2021NE0000314 - Referente a serviço de locação de equipamentos à PGJ/AM pela HUGHES TELECOMUNICACOES DO BRASIL, relativo a setembro de 2021, conforme contrato nº 031/2016/PGJ, fatura nº 149/2021 e SEI nº 2021.018836.</t>
  </si>
  <si>
    <t>149</t>
  </si>
  <si>
    <t>28407393215</t>
  </si>
  <si>
    <t>Liquidação da NE n. 2021NE0000632 - Ref. a locação de imóvel da PJ de Coari, ref. a 10 dias, à PGJ/AM pela VERA NEIDE PINTO CAVALCANTE, relativo a outubro de 2021, conf. contrato nº 019/2018/PGJ, recibo nº 10/2021 e SEI nº 2021.018725.</t>
  </si>
  <si>
    <t>VERA NEIDE PINTO CAVALCANTE</t>
  </si>
  <si>
    <t>2021.018725</t>
  </si>
  <si>
    <t>59456277000176</t>
  </si>
  <si>
    <t>ORACLE DO BRASIL SISTEMAS LTDA</t>
  </si>
  <si>
    <t>Liquidação da NE n. 2021NE0000188 - Ref. a licença de uso de programa de computador à PGJ/AM pela ORACLE DO BRASIL SISTEMAS, relativo a parcela nº 06/12, conf. contrato nº 001/2017/PGJ, NFSe nº 377594/2021 e SEI nº 2021.018068.</t>
  </si>
  <si>
    <t>377594</t>
  </si>
  <si>
    <t>2021.018068</t>
  </si>
  <si>
    <t>Liquidação da NE n. 2021NE0000188 - Referente a serviço de suporte técnico à PGJ/AM pela ORACLE DO BRASIL SISTEMAS, relativo a parcela nº 06/12, conforme contrato nº 001/2017/PGJ, NFSe nº 377598/2021 e SEI nº 2021.018068.</t>
  </si>
  <si>
    <t>377598</t>
  </si>
  <si>
    <t>Liquidação da NE nº 2021NE0000188 - Referente a serviço de suporte técnico e atualização técnica a PGJ/AM pela ORACLE DO BRASIL SISTEMAS LTDA, relativo a parc. 07/12, conforme contrato nº 001/2017/PGJ, NFSe nº 376615/2021 e SEI nº 2021.018069.</t>
  </si>
  <si>
    <t>376615</t>
  </si>
  <si>
    <t>2021.018069</t>
  </si>
  <si>
    <t>Liquidação da NE nº 2021NE0000188 - Ref. a Licenças de uso Oracle Database 11G Standard a PGJ/AM pela ORACLE DO BRASIL SISTEMAS LTDA, relativo a parc. 07/12, conf. contrato nº 001/2017/PGJ, NFSe nº 376620/2021 e SEI nº 2021.018069.</t>
  </si>
  <si>
    <t>376620</t>
  </si>
  <si>
    <t>Liquidação da NE nº 2021NE0000609 - Referente a serviço de controle de pragas a PGJ/AM pela VILA DA BARRA COM E REP E SERV DE DEDETIZACAO LTDA, relativo a Setembro/2021, conforme contrato nº 020/2018/PGJ, NFSe nº 1652/2021 e SEI nº 2021.018804.</t>
  </si>
  <si>
    <t>1652/2021</t>
  </si>
  <si>
    <t>2021.018804</t>
  </si>
  <si>
    <t>02341467000120</t>
  </si>
  <si>
    <t>AMAZONAS ENERGIA S/A</t>
  </si>
  <si>
    <t>Liquidação da NE n. 2021NE0000795 - Referente a fornecimento de energia elétrica descentralizada à PGJ/AM pela AMAZONAS ENERGIA, relativo a setembro de 2021, conforme contrato nº 010/2021/PGJ, fatura nº 49953134 e SEI nº 2021.018499.</t>
  </si>
  <si>
    <t>49953134</t>
  </si>
  <si>
    <t>2021.018499</t>
  </si>
  <si>
    <t>Liquidação da NE n. 2021NE0000795 - Referente a fornecimento de energia elétrica descentralizada à PGJ/AM pela AMAZONAS ENERGIA, relativo a junho de 2021, conforme contrato nº 010/2021/PGJ, fatura nº 48217784 e SEI nº 2021.018499.</t>
  </si>
  <si>
    <t>48217784</t>
  </si>
  <si>
    <t xml:space="preserve"> 2021.018499</t>
  </si>
  <si>
    <t>04407920000180</t>
  </si>
  <si>
    <t>PRODAM PROCESSAMENTO DE DADOS AMAZONAS SA</t>
  </si>
  <si>
    <t>Liquidação da NE n. 2021NE0000750 - Referente a serviço de execução de sistema AJURI à PGJ/AM pela PRODAM - PROCESS. DE DADOS AMAZONAS, relativo a outubro de 2021, conforme contrato nº 012/2021/PGJ, NFSe nº 25108/2021 e SEI nº 2021.019027.</t>
  </si>
  <si>
    <t>25108/2021</t>
  </si>
  <si>
    <t>2021.019027</t>
  </si>
  <si>
    <t>82845322000104</t>
  </si>
  <si>
    <t>SOFTPLAN PLANEJAMENTO E SISTEMAS LTDA</t>
  </si>
  <si>
    <t>Liquidação da NE n. 2021NE0000286 - Referente a serviço de sustentação à PGJ/AM pela SOFTPLAN LTDA, relativo a agosto de 2021, conforme contrato nº 006/2019/PGJ, NFSe nº 394631/2021 e SEI nº 2021.016383.</t>
  </si>
  <si>
    <t>394631/2021</t>
  </si>
  <si>
    <t>2021.016383</t>
  </si>
  <si>
    <t>Liquidação da NE n. 2021NE0000286 - Referente a serviço de garantia de evolução tecnológica e funcional à PGJ/AM pela SOFTPLAN LTDA, relativo a agosto de 2021, conforme contrato nº 006/2019/PGJ, NFSe nº 394655/2021 e SEI nº 2021.016381.</t>
  </si>
  <si>
    <t>394655/2021</t>
  </si>
  <si>
    <t>2021.016381</t>
  </si>
  <si>
    <t>Liquidação da NE n. 2021NE0000286 - Referente a serviço sobre a infraestrutura à PGJ/AM pela SOFTPLAN, relativo a agosto de 2021, conforme contrato nº 006/2019/PGJ, NFSe nº 394632/2021 e SEI nº 2021.016385.</t>
  </si>
  <si>
    <t>394632/2021</t>
  </si>
  <si>
    <t>2021.016385</t>
  </si>
  <si>
    <t>07244008000223</t>
  </si>
  <si>
    <t>EYES NWHERE SISTEMAS INTELIGENTES DE IMAGEM LTDA</t>
  </si>
  <si>
    <t>Liquidação da NE n. 2021NE0001023 - Referente a serviço emergencial de proteção Anti-DDoS à PGJ/AM pela EYES NWHERE, relativo a outubro de 2021, conforme contrato nº 003/2021/PGJ, NFSe nº 5202/2021 e SEI nº 2021.018717.</t>
  </si>
  <si>
    <t>5202/2021</t>
  </si>
  <si>
    <t xml:space="preserve"> 2021.018717</t>
  </si>
  <si>
    <t>Liquidação da NE n. 2021NE0000147 - Referente a serviço de conectividade ponto a ponto em fibra óptica à PGJ/AM pela EYES NWHERE, relativo a outubro de 2021, conforme contrato nº 001/2021/PGJ, NFSe nº 5201/2021 e SEI nº 2021.018715.</t>
  </si>
  <si>
    <t>5201/2021</t>
  </si>
  <si>
    <t xml:space="preserve"> 2021.018715</t>
  </si>
  <si>
    <t>21425192000158</t>
  </si>
  <si>
    <t>4DEAL SOLUTIONS TECNOLOGIA EM INFORMATICA LTDA -ME</t>
  </si>
  <si>
    <t>Liquidação da NE n. 2021NE0001336 - Referente a fornecimento de licenças do software LANDESK, incluindo suporte técnico, à PGJ/AM pela 4DEAL SOLUTIONS, conforme contrato nº 018/2017/PGJ, NFSe nº 731 e SEI nº 2021.019220.</t>
  </si>
  <si>
    <t>731</t>
  </si>
  <si>
    <t>2021.019220</t>
  </si>
  <si>
    <t>Liquidação da NE n. 2021NE0001336 - Referente a fornecimento de licenças do software LANDESK, incluindo suporte técnico, à PGJ/AM pela 4DEAL SOLUTIONS, conforme contrato nº 018/2017/PGJ, NFSe nº 732 e SEI nº 2021.019220.</t>
  </si>
  <si>
    <t>732</t>
  </si>
  <si>
    <t>26605545000115</t>
  </si>
  <si>
    <t>SIDI SERVIÇOS DE COMUNICAÇAO LTDA  ME</t>
  </si>
  <si>
    <t>Liquidação da NE n. 2021NE0000102 - Ref. ao serviço de conectividade ponto a ponto em fibra óptica à PGJ/AM pela SIDI SERVIÇOS DE COMUNICAÇÃO, relativo a outubro de 2021, conforme contrato nº 002/2020/PGJ, NFSe nº 5589/2021 e SEI nº 2021.019077.</t>
  </si>
  <si>
    <t>5589/2021</t>
  </si>
  <si>
    <t>2021.019077</t>
  </si>
  <si>
    <t>Liquidação da NE n. 2021NE0000943 - Referente a fornecimento e distribuição de água potável envasada em vasilhames de 20 (vinte) litros à PGJ/AM pela SOUZA E FRAGATA, conforme contrato nº 015/2021/PGJ, NFe nº 19 e SEI nº 2021.019246.</t>
  </si>
  <si>
    <t xml:space="preserve"> 2021.019246</t>
  </si>
  <si>
    <t>Liquidação da NE n. 2021NE0000123 - Referente a serviço de rede e acesso ao METROMAO à PGJ/AM pela PRODAM, relativo a setembro de 2021, conforme contrato nº 018/2020/PGJ, NFSe nº 24385/2021 e SEI nº 2021.019117.</t>
  </si>
  <si>
    <t>24385/2021</t>
  </si>
  <si>
    <t xml:space="preserve"> 2021.019117</t>
  </si>
  <si>
    <t>Liquidação da NE n. 2021NE0000124 - Referente a locação de equipamentos de rede para acesso ao METROMAO à PGJ/AM pela PRODAM, relativo a setembro de 2021, conforme contrato nº 018/2020/PGJ, recibo nº 127467/2021 e SEI nº 2021.019117.</t>
  </si>
  <si>
    <t>2021.019117</t>
  </si>
  <si>
    <t>127467/2021</t>
  </si>
  <si>
    <t>Liquidação da NE nº 2021NE0000580 - Referente a serviço de telefonia móvel a PGJ/AM pela TELEFONICA BRASIL S.A., relativo a Outubro/2021, conforme contrato nº 011/2018/PGJ, Fatura nº 345991343/2021 e SEI nº 2021.018655.</t>
  </si>
  <si>
    <t>02558157000162</t>
  </si>
  <si>
    <t>TELEFONICA BRASIL S.A.</t>
  </si>
  <si>
    <t>345991343/2021</t>
  </si>
  <si>
    <t>2021.018655</t>
  </si>
  <si>
    <t>Liquidação da NE nº 2021NE0000123 - Ref. a serv. de rede e acesso ao METROMAO a PGJ/AM pela PRODAM - Process. de dados Amazonas S.A, relativo a Outubro/2021, conforme contrato nº 018/2020/PGJ, NFSe nº 25107/2021 e SEI nº 2021.019107.</t>
  </si>
  <si>
    <t>25107/2021</t>
  </si>
  <si>
    <t>2021.019107</t>
  </si>
  <si>
    <t>Liquidação da NE nº 2021NE0000124 - Ref. a locação de equip. de rede para acesso ao METROMAO a PGJ/AM pela PRODAM - Process. de dados Amazonas S.A, relativo a Outubro/2021, conf. contrato nº 018/2020/PGJ, Recibo nº 128221/2021 e SEI nº  2021.019107.</t>
  </si>
  <si>
    <t>128221/2021</t>
  </si>
  <si>
    <t>04322541000197</t>
  </si>
  <si>
    <t>CONSELHO REGIONAL DE ENGENHARIA E AGRONOMIA DO ESTADO DO AMAZONAS</t>
  </si>
  <si>
    <t>Liquidação da NE n. 2021NE0001669 - Referente a pagamento de ART AM20210284324 da fiscalização do contrato 021/2021/PGJ da PGJ/AM ao CREA/AM, conforme solicitado no SEI nº 2021.018597.</t>
  </si>
  <si>
    <t>AM20210284324</t>
  </si>
  <si>
    <t>2021.018597</t>
  </si>
  <si>
    <t>Liquidação da NE nº 2021NE0000992 - Referente a serviço de telefonia fixa a PGJ/AM pela OI S.A., relativo a Outubro/2021, conforme contrato nº 029/2016/PGJ, Fatura nº 300039206353/2021 e SEI nº 2021.018723.</t>
  </si>
  <si>
    <t>300039206353</t>
  </si>
  <si>
    <t>2021.018723</t>
  </si>
  <si>
    <t>Liquidação da NE nº 2021NE0000286 - Referente a serviço de suporte de primeiro nível a PGJ/AM pela SOFTPLAN LTDA, relativo a Agosto/2021, conforme contrato nº 006/2019/PGJ, NFSe nº 394630/2021 e SEI nº 2021.016387.</t>
  </si>
  <si>
    <t>2021.016387</t>
  </si>
  <si>
    <t>394630</t>
  </si>
  <si>
    <t>03264927000127</t>
  </si>
  <si>
    <t>MANAUS AMBIENTAL S.A</t>
  </si>
  <si>
    <t>Liquidação da NE nº 2021NE0000636 - Referente a abastecimento de água e esgotamento sanitário a PGJ/AM pela MANAUS AMBIENTAL S.A., relativo a Outubro/2021, conforme contrato nº 008/2021/PGJ, Fatura nº 2799557/2021 e SEI nº 2021.019125.</t>
  </si>
  <si>
    <t xml:space="preserve"> 2799557</t>
  </si>
  <si>
    <t>2021.019125</t>
  </si>
  <si>
    <t>Liquidação da NE n. 2021NE0000188 - Ref. a licença de uso de programa de computador à PGJ/AM pela ORACLE DO BRASIL SISTEMAS, relativo a parcela nº 08/12, conf. contrato nº 001/2017/PGJ, NFSe nº 382075/2021 e SEI nº 2021.019470.</t>
  </si>
  <si>
    <t>382075</t>
  </si>
  <si>
    <t>2021.019470</t>
  </si>
  <si>
    <t>Liquidação da NE n. 2021NE0000188 - Referente a serviço de suporte técnico à PGJ/AM pela ORACLE DO BRASIL SISTEMAS, relativo a parcela nº 08/12, conforme contrato nº 001/2017/PGJ, NFSe nº 382081/2021 e SEI nº 2021.019470.</t>
  </si>
  <si>
    <t>382081</t>
  </si>
  <si>
    <t>23032014000192</t>
  </si>
  <si>
    <t>T N NETO EIRELI</t>
  </si>
  <si>
    <t>Liquidação da NE nº 2021NE0000910 - Ref. a serviço de manutenção preventiva e corretiva dos veículos a PGJ/AM por T N Neto EIRELI, relativo a Outubro/2021, conforme contrato nº 024/2018/PGJ, NFSe nº 1759/2021 e SEI nº 2021.019289.</t>
  </si>
  <si>
    <t xml:space="preserve"> 2021.019289</t>
  </si>
  <si>
    <t>1759/2021</t>
  </si>
  <si>
    <t>Liquidação da NE nº 2021NE0000911 - Ref. a fornecimento de peças aos veículos da PGJ/AM por T N Neto EIRELI, relativo a Outubro/2021, conforme contrato nº 024/2018/PGJ, NFe nº 7862/2021 e SEI nº 2021.019289.</t>
  </si>
  <si>
    <t>2021.019289</t>
  </si>
  <si>
    <t>7862/2021</t>
  </si>
  <si>
    <t>02037069000115</t>
  </si>
  <si>
    <t>G REFRIGERAÇAO COM E SERV DE REFRIGERAÇAO LTDA  ME</t>
  </si>
  <si>
    <t>Liquidação da NE n. 2021NE0000467 - Referente a prestação de serviços de manutenção em equipamentos de refrigeração à PGJ/AM pela G REFRIGERAÇAO, relativo a outubro de 2021, conforme contrato nº 010/2017/PGJ, NFSe nº 1892/2021 e SEI nº 2021.019203.</t>
  </si>
  <si>
    <t>1892/2021</t>
  </si>
  <si>
    <t>2021.019203</t>
  </si>
  <si>
    <t>01207219000129</t>
  </si>
  <si>
    <t>COGNYTE BRASIL S/A</t>
  </si>
  <si>
    <t>Liquidação da NE n. 2021NE0001090 - Referente a extensão de garantia dos serviços de suporte e manutenção da plataforma VIGIA ELITE à PGJ/AM pela COGNYTE BRASIL, conforme contrato nº 016/2021/PGJ, NFSe nº 933 e SEI nº 2021.017912.</t>
  </si>
  <si>
    <t xml:space="preserve">933 </t>
  </si>
  <si>
    <t>2021.017912</t>
  </si>
  <si>
    <t>07259712000179</t>
  </si>
  <si>
    <t>BERKANA TECNOLOGIA EM SEGURANÇA LTDA</t>
  </si>
  <si>
    <t>Liquidação da NE nº 2021NE0001029 - Ref. aquisição de Detector de Junções não-lineares, tombo 18545, a PGJ/AM pela BERKANA TECNOLOGIA EM SEGURANÇA LTDA, conf. contrato nº 014/2021/PGJ, NF-e nº 1499/2021 e SEI nº 2021.005041.</t>
  </si>
  <si>
    <t>1499/2021</t>
  </si>
  <si>
    <t>2021.005041</t>
  </si>
  <si>
    <t>12891300000197</t>
  </si>
  <si>
    <t>JF TECNOLOGIA LTDA -ME</t>
  </si>
  <si>
    <t>Liquidação da NE nº 2021NE0000628 - Ref. a serviço de limpeza e conservação, copa, garçom, manutenção predial a PGJ/AM pela JF TECNOLOGIA LTDA-ME, relativo a Setembro/2021, conforme contrato nº 010/2020/PGJ, NFSe nº 3075/2021 e SEI nº 2021.017330.</t>
  </si>
  <si>
    <t xml:space="preserve"> 3075/2021</t>
  </si>
  <si>
    <t>2021.017330</t>
  </si>
  <si>
    <t>Liquidação da NE nº 2021NE0000122 - Ref. a locação de imóvel da Rua Belo Horizonte, n° 500, Aleixo a PGJ/AM por ALVES LIRA LTDA, relativo ao mês 10/2021, conforme contrato nº 016/2020/PGJ, recibo 10/2021 e SEI nº 2021.019581.</t>
  </si>
  <si>
    <t>2021.019581</t>
  </si>
  <si>
    <t>04406195000125</t>
  </si>
  <si>
    <t>COSAMA COMPANHIA DE SANEAMENTO DO AMAZONAS</t>
  </si>
  <si>
    <t>Liquidação da NE nº 2021NE0000142 - Ref. a fornecimento de água potável a PGJ - Autazes/AM pela COSAMA COMPANHIA DE SANEAMENTO DO AMAZONAS, relativo a Outubro/2021, conforme contrato nº 004/2021/PGJ, Fatura nº 220981020211/2021 e SEI nº 2021.019393.</t>
  </si>
  <si>
    <t>220981020211</t>
  </si>
  <si>
    <t>2021.019393</t>
  </si>
  <si>
    <t>Liquidação da NE nº 2021NE0000142 - Ref. a fornecimento de água potável a PGJ - Codajas/AM pela COSAMA COMPANHIA DE SANEAMENTO DO AMAZONAS, relativo a Outubro/2021, conforme contrato nº 004/2021/PGJ, Fatura nº 284871020210/2021 e SEI nº 2021.019393.</t>
  </si>
  <si>
    <t>284871020210</t>
  </si>
  <si>
    <t>Liquidação da NE nº 2021NE0000142 - Ref. a fornecimento de água potável a PGJ - Carauari/AM pela COSAMA COMPANHIA DE SANEAMENTO DO AMAZONAS, relativo a Outubro/2021, conforme contrato nº 004/2021/PGJ, Fatura nº 172461020213/2021 e SEI nº 2021.019393.</t>
  </si>
  <si>
    <t>172461020213</t>
  </si>
  <si>
    <t>Liquidação da NE nº 2021NE0000142 - Ref. a fornecimento de água potável a PGJ - Tabatinga/AM pela COSAMA COMPANHIA DE SANEAMENTO DO AMAZONAS, rel. a Outubro/2021, conforme contrato nº 004/2021/PGJ, Fatura nº 049431020210/2021 e SEI nº 2021.019393.</t>
  </si>
  <si>
    <t>049431020210</t>
  </si>
  <si>
    <t>Liquidação da NE nº 2021NE0000580 - Referente a serviço de telefonia móvel a PGJ/AM pela TELEFONICA BRASIL S.A., relativo a Agosto/2021, conforme contrato nº 011/2018/PGJ, Fatura nº 6401337164/2021 e SEI nº 2021.015446.</t>
  </si>
  <si>
    <t>6401337164</t>
  </si>
  <si>
    <t>2021.015446</t>
  </si>
  <si>
    <t>Liquidação da NE n. 2021NE0000129 - Ref. a fornec. de energia elétrica ao prédio sede e ao prédio adm. à PGJ/AM pela AMAZONAS ENERGIA, relativo a outubro de 2021, conf. contrato nº 002/2019/PGJ, fatura nº 869937.10/2021.01 e SEI nº 2021.019489.</t>
  </si>
  <si>
    <t>2021.019489</t>
  </si>
  <si>
    <t>869937.10/2021.01</t>
  </si>
  <si>
    <t>Liquidação da NE n. 2021NE0000795 - Referente a fornecimento de energia elétrica descentralizada à PGJ/AM pela AMAZONAS ENERGIA, relativo a outubro de 2021, conforme contrato nº 010/2021/PGJ, fatura nº 51166310 e SEI nº 2021.019489.</t>
  </si>
  <si>
    <t>51166310</t>
  </si>
  <si>
    <t>36249985000130</t>
  </si>
  <si>
    <t>HIBIZA CONFECCOES E COMERCIO LTDA</t>
  </si>
  <si>
    <t>Liquidação da NE n. 2021NE0001113 - Ref. fornecimento de materiais e equipamentos de Acessibilidade dos banheiros a PGJ/AM por HIBIZA CONFECÇÕES E COMÉRCIO LTDA, conf. NF-e nº 163/2021 e SEI nº 2021.019698.</t>
  </si>
  <si>
    <t>2021.019698</t>
  </si>
  <si>
    <t>163/2021</t>
  </si>
  <si>
    <t>32450849000153</t>
  </si>
  <si>
    <t>A R DOS SANTOS EIRELI</t>
  </si>
  <si>
    <t>Liquidação da NE n. 2021NE0001531 - Ref. aquisição e instalação de Conjunto de Sinalização Acústica e Visual para 08 veículos oficiais da PGJ/AM por A R DOS SANTOS EIRELI, conf. NF-e nº 62/2021 e SEI nº 2021.011632.</t>
  </si>
  <si>
    <t>2021.011632</t>
  </si>
  <si>
    <t>62/2021</t>
  </si>
  <si>
    <t>37216782000100</t>
  </si>
  <si>
    <t>MARIA CLEOFAS SAMPAIO ARAUJO</t>
  </si>
  <si>
    <t>Liquidação da NE n. 2021NE0000940 - Ref. Aquisição de material de informática, tombo 18553 ao 18577, a PGJ/AM por MARIA CLEOFAS SAMPAIO ARAUJO, conf. NF-e nº 63/2021 e SEI nº 2021.019664.</t>
  </si>
  <si>
    <t>2021.019664</t>
  </si>
  <si>
    <t xml:space="preserve"> 63/2021</t>
  </si>
  <si>
    <t>Liquidação da NE nº 2021NE0000305 - Referente a fornecimento de energia elétrica a PGJ/AM pela AMAZONAS DISTRIBUIDORA DE ENERGIA S/A, relativo a Outubro/2021, conforme contrato nº 005/2021/PGJ, Fatura Agrupada nº 867462/2021 e SEI nº 2021.019498.</t>
  </si>
  <si>
    <t>867462/2021</t>
  </si>
  <si>
    <t>2021.019498</t>
  </si>
  <si>
    <t>Liquidação da NE nº 2020NE0000969 - Referente a projeto de implantação do SAJ-MP, Fase 5 a PGJ/AM pela SOFTPLAN LTDA, conforme contrato nº 006/2019/PGJ, NFSe nº 327207/2020 e SEI nº 2020.020846.</t>
  </si>
  <si>
    <t>2020.020846</t>
  </si>
  <si>
    <t xml:space="preserve">327207/2020 </t>
  </si>
  <si>
    <t>05885398000104</t>
  </si>
  <si>
    <t>MAPROTEM MANAUS VIG. E PROTEÇAO ELET. MONITORADA LTDA</t>
  </si>
  <si>
    <t>Liquidação da NE nº 2021NE0000445 - Ref. a serv. de manutenção preventiva e/ou corretiva a PGJ/AM pela MAPROTEM EIRELI - EPP, relativo a Outubro/2021, conforme contrato nº 006/2021/PGJ, NFSe nº 5208/2021 e SEI nº 2021.018845.</t>
  </si>
  <si>
    <t>2021.018845</t>
  </si>
  <si>
    <t>5208/2021</t>
  </si>
  <si>
    <t>28849946000146</t>
  </si>
  <si>
    <t>ANAX BRASIL COMERCIO E SERVICOS LTDA</t>
  </si>
  <si>
    <t>Liquidação da NE n. 2021NE0001509 - Ref. Aquisição de 2 Microfones de Lapela sem fio e 2 Microfones de Lapela com fio, tombos 18549 ao 18552, a PGJ/AM por ANAX BRASIL COMERCIO E SERVICOS LTDA, conf. NF-e nº 1028/2021 e SEI nº 2021.019823.</t>
  </si>
  <si>
    <t xml:space="preserve">1028/2021 </t>
  </si>
  <si>
    <t>Liquidação da NE nº 2021NE0000286 - Referente a serviço de suporte de primeiro nível a PGJ/AM pela SOFTPLAN LTDA, relativo ao período de 01 a 11 de Setembro/2021, conforme contrato nº 006/2019/PGJ, NFSe nº 401594/2021 e SEI nº 2021.019556.</t>
  </si>
  <si>
    <t>2021.019556</t>
  </si>
  <si>
    <t>401594/2021</t>
  </si>
  <si>
    <t>03146650215</t>
  </si>
  <si>
    <t xml:space="preserve"> VANIAS BATISTA MENDONÇA</t>
  </si>
  <si>
    <t>Liquidação da NE nº 2021NE0000125 - Ref. a locação de imóvel da UNAD Aleixo a PGJ/AM por VANIAS BATISTA MENDONÇA, relativo ao mês de Outubro/2021, conforme contrato nº 033/2019/PGJ, recibo 10/2021 e SEI nº 2021.018733.</t>
  </si>
  <si>
    <t>2021.018733</t>
  </si>
  <si>
    <t>2021.019823</t>
  </si>
  <si>
    <t>Liquidação da NE n. 2021NE0000636 - Referente a abastecimento de água e esgotamento sanitário a PGJ/AM pela MANAUS AMBIENTAL S.A., relativo a Setembro/2021, conforme contrato nº 008/2021/PGJ, Fatura nº 2598651/2021 e SEI nº 2021.018422.</t>
  </si>
  <si>
    <t>2598651/2021</t>
  </si>
  <si>
    <t>2021.018422</t>
  </si>
  <si>
    <t>Liquidação da NE nº 2021NE0000286 - Referente a serviço sobre a infraestrutura a PGJ/AM pela SOFTPLAN LTDA, relativo a Setembro/2021, conforme contrato nº 006/2019/PGJ, NFSe nº 401595/2021 e SEI nº 2021.019557.</t>
  </si>
  <si>
    <t>2021.019557</t>
  </si>
  <si>
    <t>401595/2021</t>
  </si>
  <si>
    <t>Liquidação da NE nº 2021NE0000286 - Referente a serviço de garantia de evolução tecnológica e funcional a PGJ/AM pela SOFTPLAN LTDA, relativo a setembro/2021, conforme contrato nº 006/2019/PGJ, NFSe nº 401648/2021 e SEI nº 2021.019814.</t>
  </si>
  <si>
    <t>401648/2021</t>
  </si>
  <si>
    <t>2021.019814</t>
  </si>
  <si>
    <t>Liquidação da NE nº 2021NE0000146 - Ref. a serv. de manutenção preventiva e corretiva de elevadores a PGJ/AM por ELEVADORES BRASIL LTDA - EPP, rel. a Outubro/2021, conf. contrato nº 004/2018/PGJ, NFSe nº 3587/2021 e SEI nº 2021.019915.</t>
  </si>
  <si>
    <t>2021.019915</t>
  </si>
  <si>
    <t>3587/2021</t>
  </si>
  <si>
    <t>PRODAM PROCESSAMENTO DE DADOS AMAZONAS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</si>
</sst>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 &quot;* #,##0.00_-;&quot;-R$ &quot;* #,##0.00_-;_-&quot;R$ &quot;* \-??_-;_-@_-"/>
    <numFmt numFmtId="165" formatCode="[$R$-416]\ #,##0.00;[Red]\-[$R$-416]\ #,##0.00"/>
    <numFmt numFmtId="166" formatCode="d/m/yyyy"/>
    <numFmt numFmtId="167" formatCode="[$-416]d/m/yyyy"/>
    <numFmt numFmtId="168" formatCode="_-* #,##0.00_-;\-* #,##0.00_-;_-* \-??_-;_-@_-"/>
  </numFmts>
  <fonts count="28">
    <font>
      <sz val="11"/>
      <color rgb="FF000000"/>
      <name val="Calibri"/>
      <family val="2"/>
      <charset val="1"/>
    </font>
    <font>
      <sz val="10"/>
      <color rgb="FFFFFFFF"/>
      <name val="Liberation Sans1"/>
      <family val="2"/>
      <charset val="1"/>
    </font>
    <font>
      <b/>
      <sz val="10"/>
      <color rgb="FF000000"/>
      <name val="Liberation Sans1"/>
      <family val="2"/>
      <charset val="1"/>
    </font>
    <font>
      <sz val="10"/>
      <color rgb="FFFF0000"/>
      <name val="Liberation Sans1"/>
      <family val="2"/>
      <charset val="1"/>
    </font>
    <font>
      <b/>
      <sz val="10"/>
      <color rgb="FFFFFFFF"/>
      <name val="Liberation Sans1"/>
      <family val="2"/>
      <charset val="1"/>
    </font>
    <font>
      <i/>
      <sz val="10"/>
      <color rgb="FF808080"/>
      <name val="Liberation Sans1"/>
      <family val="2"/>
      <charset val="1"/>
    </font>
    <font>
      <sz val="10"/>
      <color rgb="FF008000"/>
      <name val="Liberation Sans1"/>
      <family val="2"/>
      <charset val="1"/>
    </font>
    <font>
      <sz val="11"/>
      <color rgb="FF000000"/>
      <name val="Liberation Sans1"/>
      <family val="2"/>
      <charset val="1"/>
    </font>
    <font>
      <b/>
      <sz val="24"/>
      <color rgb="FF000000"/>
      <name val="Liberation Sans1"/>
      <family val="2"/>
      <charset val="1"/>
    </font>
    <font>
      <sz val="18"/>
      <color rgb="FF000000"/>
      <name val="Liberation Sans1"/>
      <family val="2"/>
      <charset val="1"/>
    </font>
    <font>
      <sz val="12"/>
      <color rgb="FF000000"/>
      <name val="Liberation Sans1"/>
      <family val="2"/>
      <charset val="1"/>
    </font>
    <font>
      <b/>
      <i/>
      <sz val="16"/>
      <color rgb="FF000000"/>
      <name val="Liberation Sans1"/>
      <family val="2"/>
      <charset val="1"/>
    </font>
    <font>
      <u/>
      <sz val="10"/>
      <color rgb="FF0000FF"/>
      <name val="Liberation Sans1"/>
      <family val="2"/>
      <charset val="1"/>
    </font>
    <font>
      <sz val="10"/>
      <color rgb="FF993300"/>
      <name val="Liberation Sans1"/>
      <family val="2"/>
      <charset val="1"/>
    </font>
    <font>
      <sz val="10"/>
      <color rgb="FF333333"/>
      <name val="Liberation Sans1"/>
      <family val="2"/>
      <charset val="1"/>
    </font>
    <font>
      <b/>
      <i/>
      <u/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sz val="14"/>
      <color rgb="FF000000"/>
      <name val="Arial"/>
      <family val="2"/>
      <charset val="1"/>
    </font>
    <font>
      <sz val="12"/>
      <color rgb="FF3465A4"/>
      <name val="Arial"/>
      <family val="2"/>
      <charset val="1"/>
    </font>
    <font>
      <b/>
      <sz val="12"/>
      <color rgb="FFFFFFFF"/>
      <name val="Arial1"/>
      <charset val="1"/>
    </font>
    <font>
      <b/>
      <sz val="11"/>
      <color rgb="FF1F497D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FF0000"/>
        <bgColor rgb="FF9933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800000"/>
        <bgColor rgb="FF800000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7">
    <xf numFmtId="0" fontId="0" fillId="0" borderId="0"/>
    <xf numFmtId="168" fontId="26" fillId="0" borderId="0" applyBorder="0" applyProtection="0"/>
    <xf numFmtId="164" fontId="26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0" borderId="0" applyBorder="0" applyProtection="0">
      <alignment horizontal="center" textRotation="90"/>
    </xf>
    <xf numFmtId="0" fontId="12" fillId="0" borderId="0" applyBorder="0" applyProtection="0"/>
    <xf numFmtId="164" fontId="26" fillId="0" borderId="0" applyBorder="0" applyProtection="0"/>
    <xf numFmtId="0" fontId="13" fillId="8" borderId="0" applyBorder="0" applyProtection="0"/>
    <xf numFmtId="0" fontId="7" fillId="0" borderId="0"/>
    <xf numFmtId="0" fontId="14" fillId="8" borderId="1" applyProtection="0"/>
    <xf numFmtId="0" fontId="15" fillId="0" borderId="0" applyBorder="0" applyProtection="0"/>
    <xf numFmtId="165" fontId="15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3" fillId="0" borderId="0" applyBorder="0" applyProtection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19" fillId="0" borderId="0" xfId="20" applyFont="1"/>
    <xf numFmtId="0" fontId="21" fillId="0" borderId="0" xfId="20" applyFont="1"/>
    <xf numFmtId="0" fontId="22" fillId="0" borderId="0" xfId="20" applyFont="1"/>
    <xf numFmtId="0" fontId="7" fillId="0" borderId="0" xfId="20"/>
    <xf numFmtId="0" fontId="23" fillId="9" borderId="2" xfId="20" applyFont="1" applyFill="1" applyBorder="1" applyAlignment="1">
      <alignment horizontal="center" vertical="center" wrapText="1"/>
    </xf>
    <xf numFmtId="0" fontId="23" fillId="9" borderId="2" xfId="20" applyFont="1" applyFill="1" applyBorder="1" applyAlignment="1">
      <alignment horizontal="center" vertical="center"/>
    </xf>
    <xf numFmtId="0" fontId="23" fillId="9" borderId="3" xfId="20" applyFont="1" applyFill="1" applyBorder="1" applyAlignment="1">
      <alignment horizontal="center" vertical="center"/>
    </xf>
    <xf numFmtId="0" fontId="0" fillId="0" borderId="2" xfId="0" applyBorder="1"/>
    <xf numFmtId="0" fontId="24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1" applyNumberFormat="1" applyFont="1" applyBorder="1" applyProtection="1"/>
    <xf numFmtId="49" fontId="0" fillId="0" borderId="0" xfId="1" applyNumberFormat="1" applyFont="1" applyBorder="1" applyProtection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66" fontId="0" fillId="0" borderId="0" xfId="0" applyNumberFormat="1" applyFont="1" applyBorder="1" applyAlignment="1">
      <alignment horizontal="center"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1" fillId="0" borderId="0" xfId="2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18" fillId="0" borderId="0" xfId="20" applyFont="1" applyFill="1" applyAlignment="1">
      <alignment horizontal="left"/>
    </xf>
    <xf numFmtId="0" fontId="17" fillId="0" borderId="0" xfId="20" applyFont="1" applyFill="1" applyAlignment="1">
      <alignment horizontal="left"/>
    </xf>
    <xf numFmtId="0" fontId="17" fillId="0" borderId="0" xfId="20" applyFont="1" applyFill="1" applyAlignment="1">
      <alignment horizontal="center"/>
    </xf>
    <xf numFmtId="0" fontId="27" fillId="0" borderId="2" xfId="0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center" vertical="center"/>
    </xf>
    <xf numFmtId="1" fontId="27" fillId="0" borderId="2" xfId="0" applyNumberFormat="1" applyFont="1" applyFill="1" applyBorder="1" applyAlignment="1">
      <alignment vertical="center"/>
    </xf>
    <xf numFmtId="49" fontId="27" fillId="0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vertical="center" wrapText="1"/>
    </xf>
    <xf numFmtId="166" fontId="27" fillId="0" borderId="2" xfId="0" applyNumberFormat="1" applyFont="1" applyFill="1" applyBorder="1" applyAlignment="1">
      <alignment horizontal="center" vertical="center"/>
    </xf>
    <xf numFmtId="14" fontId="27" fillId="0" borderId="2" xfId="0" applyNumberFormat="1" applyFont="1" applyFill="1" applyBorder="1" applyAlignment="1">
      <alignment horizontal="center" vertical="center"/>
    </xf>
    <xf numFmtId="164" fontId="27" fillId="0" borderId="2" xfId="2" applyFont="1" applyFill="1" applyBorder="1" applyAlignment="1">
      <alignment vertical="center"/>
    </xf>
    <xf numFmtId="49" fontId="27" fillId="0" borderId="2" xfId="1" applyNumberFormat="1" applyFont="1" applyFill="1" applyBorder="1" applyAlignment="1" applyProtection="1">
      <alignment horizontal="center" vertical="center"/>
    </xf>
    <xf numFmtId="0" fontId="27" fillId="0" borderId="0" xfId="0" applyFont="1" applyFill="1"/>
    <xf numFmtId="167" fontId="27" fillId="0" borderId="2" xfId="0" applyNumberFormat="1" applyFont="1" applyFill="1" applyBorder="1" applyAlignment="1">
      <alignment horizontal="center" vertical="center"/>
    </xf>
    <xf numFmtId="164" fontId="27" fillId="0" borderId="2" xfId="2" applyFont="1" applyFill="1" applyBorder="1" applyAlignment="1" applyProtection="1">
      <alignment vertical="center"/>
    </xf>
    <xf numFmtId="1" fontId="27" fillId="0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/>
    </xf>
    <xf numFmtId="49" fontId="16" fillId="0" borderId="0" xfId="20" applyNumberFormat="1" applyFont="1" applyBorder="1" applyAlignment="1">
      <alignment horizontal="right" vertical="center"/>
    </xf>
    <xf numFmtId="0" fontId="17" fillId="0" borderId="0" xfId="20" applyFont="1" applyFill="1" applyBorder="1" applyAlignment="1">
      <alignment horizontal="left"/>
    </xf>
    <xf numFmtId="0" fontId="19" fillId="0" borderId="4" xfId="20" applyFont="1" applyBorder="1" applyAlignment="1">
      <alignment horizontal="left"/>
    </xf>
    <xf numFmtId="0" fontId="0" fillId="0" borderId="5" xfId="0" applyFont="1" applyBorder="1" applyAlignment="1">
      <alignment horizontal="left" vertical="center"/>
    </xf>
  </cellXfs>
  <cellStyles count="27">
    <cellStyle name="Accent 1 5" xfId="3"/>
    <cellStyle name="Accent 2 6" xfId="4"/>
    <cellStyle name="Accent 3 7" xfId="5"/>
    <cellStyle name="Accent 4" xfId="6"/>
    <cellStyle name="Bad 8" xfId="7"/>
    <cellStyle name="Error 9" xfId="8"/>
    <cellStyle name="Error 9 2" xfId="9"/>
    <cellStyle name="Footnote 10" xfId="10"/>
    <cellStyle name="Good 11" xfId="11"/>
    <cellStyle name="Graphics" xfId="12"/>
    <cellStyle name="Heading (user) 12" xfId="13"/>
    <cellStyle name="Heading 1 13" xfId="14"/>
    <cellStyle name="Heading 2 14" xfId="15"/>
    <cellStyle name="Heading1" xfId="16"/>
    <cellStyle name="Hyperlink 15" xfId="17"/>
    <cellStyle name="Moeda" xfId="2" builtinId="4"/>
    <cellStyle name="Moeda 2" xfId="18"/>
    <cellStyle name="Neutral 16" xfId="19"/>
    <cellStyle name="Normal" xfId="0" builtinId="0"/>
    <cellStyle name="Normal 2" xfId="20"/>
    <cellStyle name="Note 17" xfId="21"/>
    <cellStyle name="Result" xfId="22"/>
    <cellStyle name="Result2" xfId="23"/>
    <cellStyle name="Status 18" xfId="24"/>
    <cellStyle name="Text 19" xfId="25"/>
    <cellStyle name="Vírgula" xfId="1" builtinId="3"/>
    <cellStyle name="Warning 20" xf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1077480</xdr:colOff>
      <xdr:row>0</xdr:row>
      <xdr:rowOff>1044720</xdr:rowOff>
    </xdr:to>
    <xdr:pic>
      <xdr:nvPicPr>
        <xdr:cNvPr id="2" name="Figuras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093480" cy="10447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N110"/>
  <sheetViews>
    <sheetView tabSelected="1" view="pageBreakPreview" topLeftCell="A88" zoomScale="60" zoomScaleNormal="71" workbookViewId="0">
      <selection activeCell="R7" sqref="R7"/>
    </sheetView>
  </sheetViews>
  <sheetFormatPr defaultRowHeight="15"/>
  <cols>
    <col min="1" max="1" width="16.28515625" customWidth="1"/>
    <col min="2" max="2" width="16" customWidth="1"/>
    <col min="3" max="3" width="33.5703125" hidden="1" customWidth="1"/>
    <col min="4" max="4" width="33.5703125" style="25" customWidth="1"/>
    <col min="5" max="5" width="45.28515625" customWidth="1"/>
    <col min="6" max="6" width="29.5703125" customWidth="1"/>
    <col min="7" max="7" width="16.28515625" style="1" customWidth="1"/>
    <col min="8" max="8" width="24.5703125" style="1" customWidth="1"/>
    <col min="9" max="9" width="28.140625" style="25" customWidth="1"/>
    <col min="10" max="10" width="20.5703125" customWidth="1"/>
    <col min="11" max="11" width="23.28515625" customWidth="1"/>
    <col min="12" max="12" width="17.42578125" customWidth="1"/>
    <col min="13" max="1026" width="8.7109375" customWidth="1"/>
  </cols>
  <sheetData>
    <row r="1" spans="1:14" ht="82.5" customHeight="1"/>
    <row r="2" spans="1:14" ht="18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0.25">
      <c r="A3" s="56" t="s">
        <v>0</v>
      </c>
      <c r="B3" s="56"/>
      <c r="C3" s="56"/>
      <c r="D3" s="56"/>
      <c r="E3" s="56"/>
      <c r="F3" s="56"/>
    </row>
    <row r="4" spans="1:14" ht="20.25">
      <c r="A4" s="37"/>
      <c r="B4" s="37"/>
      <c r="C4" s="37"/>
      <c r="D4" s="38"/>
      <c r="E4" s="36"/>
      <c r="F4" s="37"/>
    </row>
    <row r="5" spans="1:14" ht="18">
      <c r="A5" s="2" t="s">
        <v>1</v>
      </c>
      <c r="B5" s="3"/>
      <c r="C5" s="3"/>
      <c r="D5" s="29"/>
      <c r="E5" s="4"/>
      <c r="F5" s="5"/>
    </row>
    <row r="6" spans="1:14" ht="31.5" customHeight="1">
      <c r="A6" s="6" t="s">
        <v>2</v>
      </c>
      <c r="B6" s="6" t="s">
        <v>3</v>
      </c>
      <c r="C6" s="7" t="s">
        <v>4</v>
      </c>
      <c r="D6" s="7" t="s">
        <v>26</v>
      </c>
      <c r="E6" s="7" t="s">
        <v>5</v>
      </c>
      <c r="F6" s="7" t="s">
        <v>6</v>
      </c>
      <c r="G6" s="6" t="s">
        <v>7</v>
      </c>
      <c r="H6" s="6" t="s">
        <v>8</v>
      </c>
      <c r="I6" s="7" t="s">
        <v>9</v>
      </c>
      <c r="J6" s="7" t="s">
        <v>10</v>
      </c>
      <c r="K6" s="8" t="s">
        <v>11</v>
      </c>
      <c r="L6" s="7" t="s">
        <v>12</v>
      </c>
    </row>
    <row r="7" spans="1:14" s="48" customFormat="1" ht="120">
      <c r="A7" s="39" t="s">
        <v>30</v>
      </c>
      <c r="B7" s="40">
        <v>1</v>
      </c>
      <c r="C7" s="41"/>
      <c r="D7" s="42" t="s">
        <v>48</v>
      </c>
      <c r="E7" s="43" t="s">
        <v>49</v>
      </c>
      <c r="F7" s="43" t="s">
        <v>50</v>
      </c>
      <c r="G7" s="40">
        <v>2424</v>
      </c>
      <c r="H7" s="44">
        <v>44505</v>
      </c>
      <c r="I7" s="45">
        <v>44508</v>
      </c>
      <c r="J7" s="40" t="s">
        <v>19</v>
      </c>
      <c r="K7" s="46">
        <v>93.95</v>
      </c>
      <c r="L7" s="47" t="s">
        <v>51</v>
      </c>
    </row>
    <row r="8" spans="1:14" s="48" customFormat="1" ht="135">
      <c r="A8" s="39" t="s">
        <v>30</v>
      </c>
      <c r="B8" s="40">
        <v>2</v>
      </c>
      <c r="C8" s="41"/>
      <c r="D8" s="42" t="s">
        <v>72</v>
      </c>
      <c r="E8" s="43" t="s">
        <v>73</v>
      </c>
      <c r="F8" s="43" t="s">
        <v>74</v>
      </c>
      <c r="G8" s="40" t="s">
        <v>75</v>
      </c>
      <c r="H8" s="44">
        <v>44508</v>
      </c>
      <c r="I8" s="45">
        <v>44509</v>
      </c>
      <c r="J8" s="40" t="s">
        <v>19</v>
      </c>
      <c r="K8" s="46">
        <v>878</v>
      </c>
      <c r="L8" s="47" t="s">
        <v>76</v>
      </c>
    </row>
    <row r="9" spans="1:14" s="48" customFormat="1" ht="135">
      <c r="A9" s="39" t="s">
        <v>30</v>
      </c>
      <c r="B9" s="40">
        <v>3</v>
      </c>
      <c r="C9" s="41"/>
      <c r="D9" s="42" t="s">
        <v>77</v>
      </c>
      <c r="E9" s="43" t="s">
        <v>78</v>
      </c>
      <c r="F9" s="43" t="s">
        <v>79</v>
      </c>
      <c r="G9" s="40">
        <v>15</v>
      </c>
      <c r="H9" s="44">
        <v>44508</v>
      </c>
      <c r="I9" s="45">
        <v>44509</v>
      </c>
      <c r="J9" s="40" t="s">
        <v>19</v>
      </c>
      <c r="K9" s="46">
        <v>1347.3</v>
      </c>
      <c r="L9" s="47" t="s">
        <v>80</v>
      </c>
    </row>
    <row r="10" spans="1:14" s="48" customFormat="1" ht="135">
      <c r="A10" s="39" t="s">
        <v>30</v>
      </c>
      <c r="B10" s="40">
        <v>4</v>
      </c>
      <c r="C10" s="41"/>
      <c r="D10" s="42" t="s">
        <v>77</v>
      </c>
      <c r="E10" s="43" t="s">
        <v>78</v>
      </c>
      <c r="F10" s="43" t="s">
        <v>81</v>
      </c>
      <c r="G10" s="40">
        <v>17</v>
      </c>
      <c r="H10" s="44">
        <v>44508</v>
      </c>
      <c r="I10" s="45">
        <v>44509</v>
      </c>
      <c r="J10" s="40" t="s">
        <v>19</v>
      </c>
      <c r="K10" s="46">
        <v>1037.92</v>
      </c>
      <c r="L10" s="47" t="s">
        <v>80</v>
      </c>
    </row>
    <row r="11" spans="1:14" s="48" customFormat="1" ht="135">
      <c r="A11" s="39" t="s">
        <v>30</v>
      </c>
      <c r="B11" s="40">
        <v>5</v>
      </c>
      <c r="C11" s="41"/>
      <c r="D11" s="42" t="s">
        <v>77</v>
      </c>
      <c r="E11" s="43" t="s">
        <v>78</v>
      </c>
      <c r="F11" s="43" t="s">
        <v>168</v>
      </c>
      <c r="G11" s="40">
        <v>19</v>
      </c>
      <c r="H11" s="44">
        <v>44510</v>
      </c>
      <c r="I11" s="45">
        <v>44511</v>
      </c>
      <c r="J11" s="40" t="s">
        <v>19</v>
      </c>
      <c r="K11" s="46">
        <v>1611.77</v>
      </c>
      <c r="L11" s="47" t="s">
        <v>169</v>
      </c>
    </row>
    <row r="12" spans="1:14" s="48" customFormat="1" ht="135">
      <c r="A12" s="39" t="s">
        <v>30</v>
      </c>
      <c r="B12" s="40">
        <v>6</v>
      </c>
      <c r="C12" s="41"/>
      <c r="D12" s="42" t="s">
        <v>207</v>
      </c>
      <c r="E12" s="43" t="s">
        <v>208</v>
      </c>
      <c r="F12" s="43" t="s">
        <v>212</v>
      </c>
      <c r="G12" s="40" t="s">
        <v>214</v>
      </c>
      <c r="H12" s="44">
        <v>44518</v>
      </c>
      <c r="I12" s="45">
        <v>44518</v>
      </c>
      <c r="J12" s="40" t="s">
        <v>19</v>
      </c>
      <c r="K12" s="46">
        <v>3882.91</v>
      </c>
      <c r="L12" s="47" t="s">
        <v>213</v>
      </c>
    </row>
    <row r="13" spans="1:14" s="48" customFormat="1" ht="135">
      <c r="A13" s="39" t="s">
        <v>30</v>
      </c>
      <c r="B13" s="40">
        <v>7</v>
      </c>
      <c r="C13" s="42"/>
      <c r="D13" s="42" t="s">
        <v>225</v>
      </c>
      <c r="E13" s="43" t="s">
        <v>226</v>
      </c>
      <c r="F13" s="43" t="s">
        <v>227</v>
      </c>
      <c r="G13" s="42" t="s">
        <v>228</v>
      </c>
      <c r="H13" s="44">
        <v>44519</v>
      </c>
      <c r="I13" s="49">
        <v>44519</v>
      </c>
      <c r="J13" s="40" t="s">
        <v>19</v>
      </c>
      <c r="K13" s="50">
        <v>215740</v>
      </c>
      <c r="L13" s="42" t="s">
        <v>229</v>
      </c>
    </row>
    <row r="14" spans="1:14" s="48" customFormat="1" ht="128.25" customHeight="1">
      <c r="A14" s="39" t="s">
        <v>30</v>
      </c>
      <c r="B14" s="40">
        <v>8</v>
      </c>
      <c r="C14" s="41"/>
      <c r="D14" s="42" t="s">
        <v>256</v>
      </c>
      <c r="E14" s="43" t="s">
        <v>257</v>
      </c>
      <c r="F14" s="43" t="s">
        <v>258</v>
      </c>
      <c r="G14" s="40" t="s">
        <v>260</v>
      </c>
      <c r="H14" s="44">
        <v>44523</v>
      </c>
      <c r="I14" s="45">
        <v>44523</v>
      </c>
      <c r="J14" s="40" t="s">
        <v>19</v>
      </c>
      <c r="K14" s="46">
        <v>2999.99</v>
      </c>
      <c r="L14" s="47" t="s">
        <v>259</v>
      </c>
    </row>
    <row r="15" spans="1:14" s="48" customFormat="1" ht="105.75" customHeight="1">
      <c r="A15" s="39" t="s">
        <v>30</v>
      </c>
      <c r="B15" s="40">
        <v>9</v>
      </c>
      <c r="C15" s="41"/>
      <c r="D15" s="42" t="s">
        <v>261</v>
      </c>
      <c r="E15" s="43" t="s">
        <v>262</v>
      </c>
      <c r="F15" s="43" t="s">
        <v>263</v>
      </c>
      <c r="G15" s="40" t="s">
        <v>265</v>
      </c>
      <c r="H15" s="44">
        <v>44523</v>
      </c>
      <c r="I15" s="45">
        <v>44523</v>
      </c>
      <c r="J15" s="40" t="s">
        <v>19</v>
      </c>
      <c r="K15" s="46">
        <v>3117.58</v>
      </c>
      <c r="L15" s="47" t="s">
        <v>264</v>
      </c>
    </row>
    <row r="16" spans="1:14" s="48" customFormat="1" ht="105">
      <c r="A16" s="39" t="s">
        <v>30</v>
      </c>
      <c r="B16" s="40">
        <v>10</v>
      </c>
      <c r="C16" s="41"/>
      <c r="D16" s="42" t="s">
        <v>266</v>
      </c>
      <c r="E16" s="43" t="s">
        <v>267</v>
      </c>
      <c r="F16" s="43" t="s">
        <v>268</v>
      </c>
      <c r="G16" s="40" t="s">
        <v>270</v>
      </c>
      <c r="H16" s="44">
        <v>44523</v>
      </c>
      <c r="I16" s="45">
        <v>44523</v>
      </c>
      <c r="J16" s="40" t="s">
        <v>19</v>
      </c>
      <c r="K16" s="46">
        <v>1886.45</v>
      </c>
      <c r="L16" s="47" t="s">
        <v>269</v>
      </c>
    </row>
    <row r="17" spans="1:12" s="48" customFormat="1" ht="135">
      <c r="A17" s="39" t="s">
        <v>30</v>
      </c>
      <c r="B17" s="40">
        <v>11</v>
      </c>
      <c r="C17" s="41"/>
      <c r="D17" s="42" t="s">
        <v>282</v>
      </c>
      <c r="E17" s="43" t="s">
        <v>283</v>
      </c>
      <c r="F17" s="43" t="s">
        <v>284</v>
      </c>
      <c r="G17" s="40" t="s">
        <v>285</v>
      </c>
      <c r="H17" s="44">
        <v>44524</v>
      </c>
      <c r="I17" s="45">
        <v>44524</v>
      </c>
      <c r="J17" s="40" t="s">
        <v>19</v>
      </c>
      <c r="K17" s="46">
        <v>3769.86</v>
      </c>
      <c r="L17" s="47" t="s">
        <v>293</v>
      </c>
    </row>
    <row r="18" spans="1:12" ht="15.95" customHeight="1">
      <c r="A18" s="54" t="s">
        <v>17</v>
      </c>
      <c r="B18" s="54"/>
      <c r="C18" s="54"/>
      <c r="D18" s="54"/>
      <c r="E18" s="54"/>
      <c r="F18" s="18"/>
      <c r="G18" s="20"/>
      <c r="H18" s="23"/>
      <c r="I18" s="33"/>
      <c r="J18" s="20"/>
      <c r="K18" s="18"/>
      <c r="L18" s="14"/>
    </row>
    <row r="19" spans="1:12">
      <c r="A19" s="31" t="s">
        <v>27</v>
      </c>
      <c r="B19" s="32">
        <v>44530</v>
      </c>
      <c r="C19" s="16"/>
      <c r="D19" s="30"/>
    </row>
    <row r="21" spans="1:12" ht="18">
      <c r="A21" s="57" t="s">
        <v>18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2" ht="31.5" customHeight="1">
      <c r="A22" s="6" t="s">
        <v>2</v>
      </c>
      <c r="B22" s="6" t="s">
        <v>3</v>
      </c>
      <c r="C22" s="7" t="s">
        <v>4</v>
      </c>
      <c r="D22" s="7" t="s">
        <v>26</v>
      </c>
      <c r="E22" s="7" t="s">
        <v>5</v>
      </c>
      <c r="F22" s="7" t="s">
        <v>6</v>
      </c>
      <c r="G22" s="6" t="s">
        <v>7</v>
      </c>
      <c r="H22" s="6" t="s">
        <v>8</v>
      </c>
      <c r="I22" s="7" t="s">
        <v>9</v>
      </c>
      <c r="J22" s="7" t="s">
        <v>10</v>
      </c>
      <c r="K22" s="8" t="s">
        <v>11</v>
      </c>
      <c r="L22" s="7" t="s">
        <v>12</v>
      </c>
    </row>
    <row r="23" spans="1:12" s="48" customFormat="1" ht="120">
      <c r="A23" s="39" t="s">
        <v>30</v>
      </c>
      <c r="B23" s="40">
        <v>1</v>
      </c>
      <c r="C23" s="51"/>
      <c r="D23" s="42" t="s">
        <v>45</v>
      </c>
      <c r="E23" s="52" t="s">
        <v>44</v>
      </c>
      <c r="F23" s="43" t="s">
        <v>46</v>
      </c>
      <c r="G23" s="42" t="s">
        <v>20</v>
      </c>
      <c r="H23" s="44">
        <v>44504</v>
      </c>
      <c r="I23" s="49">
        <v>44505</v>
      </c>
      <c r="J23" s="40" t="s">
        <v>19</v>
      </c>
      <c r="K23" s="50">
        <v>75000</v>
      </c>
      <c r="L23" s="42" t="s">
        <v>47</v>
      </c>
    </row>
    <row r="24" spans="1:12" s="48" customFormat="1" ht="120">
      <c r="A24" s="39" t="s">
        <v>30</v>
      </c>
      <c r="B24" s="40">
        <v>2</v>
      </c>
      <c r="C24" s="51"/>
      <c r="D24" s="42" t="s">
        <v>67</v>
      </c>
      <c r="E24" s="52" t="s">
        <v>68</v>
      </c>
      <c r="F24" s="43" t="s">
        <v>70</v>
      </c>
      <c r="G24" s="42" t="s">
        <v>71</v>
      </c>
      <c r="H24" s="44">
        <v>44508</v>
      </c>
      <c r="I24" s="49">
        <v>44509</v>
      </c>
      <c r="J24" s="40" t="s">
        <v>19</v>
      </c>
      <c r="K24" s="50">
        <v>2500</v>
      </c>
      <c r="L24" s="42" t="s">
        <v>69</v>
      </c>
    </row>
    <row r="25" spans="1:12" s="48" customFormat="1" ht="135">
      <c r="A25" s="39" t="s">
        <v>30</v>
      </c>
      <c r="B25" s="40">
        <v>3</v>
      </c>
      <c r="C25" s="51"/>
      <c r="D25" s="42" t="s">
        <v>105</v>
      </c>
      <c r="E25" s="52" t="s">
        <v>107</v>
      </c>
      <c r="F25" s="43" t="s">
        <v>106</v>
      </c>
      <c r="G25" s="42" t="s">
        <v>71</v>
      </c>
      <c r="H25" s="44">
        <v>44509</v>
      </c>
      <c r="I25" s="49">
        <v>44510</v>
      </c>
      <c r="J25" s="40" t="s">
        <v>19</v>
      </c>
      <c r="K25" s="50">
        <f>505.64+4494.36</f>
        <v>5000</v>
      </c>
      <c r="L25" s="42" t="s">
        <v>108</v>
      </c>
    </row>
    <row r="26" spans="1:12" s="48" customFormat="1" ht="135">
      <c r="A26" s="39" t="s">
        <v>30</v>
      </c>
      <c r="B26" s="40">
        <v>4</v>
      </c>
      <c r="C26" s="51"/>
      <c r="D26" s="42" t="s">
        <v>45</v>
      </c>
      <c r="E26" s="52" t="s">
        <v>44</v>
      </c>
      <c r="F26" s="43" t="s">
        <v>235</v>
      </c>
      <c r="G26" s="42" t="s">
        <v>71</v>
      </c>
      <c r="H26" s="44">
        <v>44519</v>
      </c>
      <c r="I26" s="49">
        <v>44519</v>
      </c>
      <c r="J26" s="40" t="s">
        <v>19</v>
      </c>
      <c r="K26" s="50">
        <v>75000</v>
      </c>
      <c r="L26" s="42" t="s">
        <v>236</v>
      </c>
    </row>
    <row r="27" spans="1:12" s="48" customFormat="1" ht="135">
      <c r="A27" s="39" t="s">
        <v>30</v>
      </c>
      <c r="B27" s="40">
        <v>5</v>
      </c>
      <c r="C27" s="51"/>
      <c r="D27" s="42" t="s">
        <v>289</v>
      </c>
      <c r="E27" s="52" t="s">
        <v>290</v>
      </c>
      <c r="F27" s="43" t="s">
        <v>291</v>
      </c>
      <c r="G27" s="42" t="s">
        <v>71</v>
      </c>
      <c r="H27" s="44">
        <v>44524</v>
      </c>
      <c r="I27" s="49">
        <v>44524</v>
      </c>
      <c r="J27" s="40" t="s">
        <v>19</v>
      </c>
      <c r="K27" s="50">
        <f>5180.64+16819.36</f>
        <v>22000</v>
      </c>
      <c r="L27" s="42" t="s">
        <v>292</v>
      </c>
    </row>
    <row r="28" spans="1:12">
      <c r="A28" s="54" t="s">
        <v>17</v>
      </c>
      <c r="B28" s="54"/>
      <c r="C28" s="54"/>
      <c r="D28" s="54"/>
      <c r="E28" s="16"/>
      <c r="F28" s="22"/>
      <c r="G28" s="21"/>
      <c r="H28" s="23"/>
      <c r="I28" s="34"/>
      <c r="J28" s="20"/>
      <c r="K28" s="24"/>
      <c r="L28" s="21"/>
    </row>
    <row r="29" spans="1:12">
      <c r="A29" s="16" t="str">
        <f>A19</f>
        <v>Data da última atualização:</v>
      </c>
      <c r="B29" s="17">
        <f>B19</f>
        <v>44530</v>
      </c>
      <c r="C29" s="16"/>
      <c r="D29" s="30"/>
      <c r="E29" s="16"/>
      <c r="F29" s="22"/>
      <c r="G29" s="21"/>
      <c r="H29" s="23"/>
      <c r="I29" s="34"/>
      <c r="J29" s="20"/>
      <c r="K29" s="24"/>
      <c r="L29" s="21"/>
    </row>
    <row r="30" spans="1:12">
      <c r="E30" s="19"/>
      <c r="F30" s="18"/>
      <c r="G30" s="20"/>
      <c r="H30" s="20"/>
      <c r="I30" s="33"/>
      <c r="J30" s="18"/>
      <c r="K30" s="18"/>
      <c r="L30" s="18"/>
    </row>
    <row r="32" spans="1:12" ht="37.5" customHeight="1">
      <c r="A32" s="57" t="s">
        <v>21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1:12" ht="31.5" customHeight="1">
      <c r="A33" s="6" t="s">
        <v>2</v>
      </c>
      <c r="B33" s="6" t="s">
        <v>3</v>
      </c>
      <c r="C33" s="7" t="s">
        <v>4</v>
      </c>
      <c r="D33" s="7" t="s">
        <v>26</v>
      </c>
      <c r="E33" s="7" t="s">
        <v>5</v>
      </c>
      <c r="F33" s="7" t="s">
        <v>6</v>
      </c>
      <c r="G33" s="6" t="s">
        <v>7</v>
      </c>
      <c r="H33" s="6" t="s">
        <v>8</v>
      </c>
      <c r="I33" s="7" t="s">
        <v>9</v>
      </c>
      <c r="J33" s="7" t="s">
        <v>10</v>
      </c>
      <c r="K33" s="8" t="s">
        <v>11</v>
      </c>
      <c r="L33" s="7" t="s">
        <v>12</v>
      </c>
    </row>
    <row r="34" spans="1:12" s="48" customFormat="1" ht="135">
      <c r="A34" s="39" t="s">
        <v>30</v>
      </c>
      <c r="B34" s="40">
        <v>1</v>
      </c>
      <c r="C34" s="42"/>
      <c r="D34" s="42" t="s">
        <v>31</v>
      </c>
      <c r="E34" s="43" t="s">
        <v>32</v>
      </c>
      <c r="F34" s="43" t="s">
        <v>34</v>
      </c>
      <c r="G34" s="42" t="s">
        <v>33</v>
      </c>
      <c r="H34" s="44">
        <v>44503</v>
      </c>
      <c r="I34" s="49">
        <v>44504</v>
      </c>
      <c r="J34" s="40" t="s">
        <v>19</v>
      </c>
      <c r="K34" s="50">
        <v>1892.34</v>
      </c>
      <c r="L34" s="42" t="s">
        <v>39</v>
      </c>
    </row>
    <row r="35" spans="1:12" s="48" customFormat="1" ht="135">
      <c r="A35" s="39" t="s">
        <v>30</v>
      </c>
      <c r="B35" s="40">
        <v>2</v>
      </c>
      <c r="C35" s="42"/>
      <c r="D35" s="42" t="s">
        <v>31</v>
      </c>
      <c r="E35" s="43" t="s">
        <v>32</v>
      </c>
      <c r="F35" s="43" t="s">
        <v>35</v>
      </c>
      <c r="G35" s="42" t="s">
        <v>33</v>
      </c>
      <c r="H35" s="44">
        <v>44503</v>
      </c>
      <c r="I35" s="49">
        <v>44504</v>
      </c>
      <c r="J35" s="40" t="s">
        <v>19</v>
      </c>
      <c r="K35" s="50">
        <f>91.37+719.62</f>
        <v>810.99</v>
      </c>
      <c r="L35" s="42" t="s">
        <v>36</v>
      </c>
    </row>
    <row r="36" spans="1:12" s="48" customFormat="1" ht="120">
      <c r="A36" s="39" t="s">
        <v>30</v>
      </c>
      <c r="B36" s="40">
        <v>3</v>
      </c>
      <c r="C36" s="42"/>
      <c r="D36" s="42" t="s">
        <v>31</v>
      </c>
      <c r="E36" s="43" t="s">
        <v>32</v>
      </c>
      <c r="F36" s="43" t="s">
        <v>37</v>
      </c>
      <c r="G36" s="42" t="s">
        <v>40</v>
      </c>
      <c r="H36" s="44">
        <v>44503</v>
      </c>
      <c r="I36" s="49">
        <v>44504</v>
      </c>
      <c r="J36" s="40" t="s">
        <v>19</v>
      </c>
      <c r="K36" s="50">
        <f>91.37+2611.96</f>
        <v>2703.33</v>
      </c>
      <c r="L36" s="42" t="s">
        <v>38</v>
      </c>
    </row>
    <row r="37" spans="1:12" s="48" customFormat="1" ht="120">
      <c r="A37" s="39" t="s">
        <v>30</v>
      </c>
      <c r="B37" s="40">
        <v>4</v>
      </c>
      <c r="C37" s="42"/>
      <c r="D37" s="42" t="s">
        <v>31</v>
      </c>
      <c r="E37" s="43" t="s">
        <v>32</v>
      </c>
      <c r="F37" s="43" t="s">
        <v>41</v>
      </c>
      <c r="G37" s="42" t="s">
        <v>42</v>
      </c>
      <c r="H37" s="44">
        <v>44503</v>
      </c>
      <c r="I37" s="49">
        <v>44504</v>
      </c>
      <c r="J37" s="40" t="s">
        <v>19</v>
      </c>
      <c r="K37" s="50">
        <f>91.37+2611.96</f>
        <v>2703.33</v>
      </c>
      <c r="L37" s="42" t="s">
        <v>43</v>
      </c>
    </row>
    <row r="38" spans="1:12" s="48" customFormat="1" ht="135">
      <c r="A38" s="39" t="s">
        <v>30</v>
      </c>
      <c r="B38" s="40">
        <v>5</v>
      </c>
      <c r="C38" s="42"/>
      <c r="D38" s="42" t="s">
        <v>54</v>
      </c>
      <c r="E38" s="43" t="s">
        <v>53</v>
      </c>
      <c r="F38" s="43" t="s">
        <v>55</v>
      </c>
      <c r="G38" s="42" t="s">
        <v>52</v>
      </c>
      <c r="H38" s="44">
        <v>44508</v>
      </c>
      <c r="I38" s="49">
        <v>44508</v>
      </c>
      <c r="J38" s="40" t="s">
        <v>19</v>
      </c>
      <c r="K38" s="50">
        <v>4480.21</v>
      </c>
      <c r="L38" s="42" t="s">
        <v>56</v>
      </c>
    </row>
    <row r="39" spans="1:12" s="48" customFormat="1" ht="135">
      <c r="A39" s="39" t="s">
        <v>30</v>
      </c>
      <c r="B39" s="40">
        <v>6</v>
      </c>
      <c r="C39" s="42"/>
      <c r="D39" s="42" t="s">
        <v>57</v>
      </c>
      <c r="E39" s="43" t="s">
        <v>58</v>
      </c>
      <c r="F39" s="43" t="s">
        <v>59</v>
      </c>
      <c r="G39" s="42" t="s">
        <v>60</v>
      </c>
      <c r="H39" s="44">
        <v>44508</v>
      </c>
      <c r="I39" s="49">
        <v>44509</v>
      </c>
      <c r="J39" s="40" t="s">
        <v>19</v>
      </c>
      <c r="K39" s="50">
        <f>215.52+4584.48</f>
        <v>4800</v>
      </c>
      <c r="L39" s="42" t="s">
        <v>61</v>
      </c>
    </row>
    <row r="40" spans="1:12" s="48" customFormat="1" ht="135">
      <c r="A40" s="39" t="s">
        <v>30</v>
      </c>
      <c r="B40" s="40">
        <v>7</v>
      </c>
      <c r="C40" s="42"/>
      <c r="D40" s="42" t="s">
        <v>62</v>
      </c>
      <c r="E40" s="43" t="s">
        <v>63</v>
      </c>
      <c r="F40" s="43" t="s">
        <v>64</v>
      </c>
      <c r="G40" s="42" t="s">
        <v>65</v>
      </c>
      <c r="H40" s="44">
        <v>44508</v>
      </c>
      <c r="I40" s="49">
        <v>44509</v>
      </c>
      <c r="J40" s="40" t="s">
        <v>19</v>
      </c>
      <c r="K40" s="50">
        <v>3800</v>
      </c>
      <c r="L40" s="42" t="s">
        <v>66</v>
      </c>
    </row>
    <row r="41" spans="1:12" s="48" customFormat="1" ht="135">
      <c r="A41" s="39" t="s">
        <v>30</v>
      </c>
      <c r="B41" s="40">
        <v>8</v>
      </c>
      <c r="C41" s="42"/>
      <c r="D41" s="42" t="s">
        <v>82</v>
      </c>
      <c r="E41" s="43" t="s">
        <v>83</v>
      </c>
      <c r="F41" s="43" t="s">
        <v>84</v>
      </c>
      <c r="G41" s="42" t="s">
        <v>85</v>
      </c>
      <c r="H41" s="44">
        <v>44508</v>
      </c>
      <c r="I41" s="49">
        <v>44509</v>
      </c>
      <c r="J41" s="40" t="s">
        <v>19</v>
      </c>
      <c r="K41" s="50">
        <f>199.53+3791.13</f>
        <v>3990.6600000000003</v>
      </c>
      <c r="L41" s="42" t="s">
        <v>86</v>
      </c>
    </row>
    <row r="42" spans="1:12" s="48" customFormat="1" ht="135">
      <c r="A42" s="39" t="s">
        <v>30</v>
      </c>
      <c r="B42" s="40">
        <v>9</v>
      </c>
      <c r="C42" s="42"/>
      <c r="D42" s="42" t="s">
        <v>82</v>
      </c>
      <c r="E42" s="43" t="s">
        <v>83</v>
      </c>
      <c r="F42" s="43" t="s">
        <v>87</v>
      </c>
      <c r="G42" s="42" t="s">
        <v>88</v>
      </c>
      <c r="H42" s="44">
        <v>44508</v>
      </c>
      <c r="I42" s="49">
        <v>44509</v>
      </c>
      <c r="J42" s="40" t="s">
        <v>19</v>
      </c>
      <c r="K42" s="50">
        <f>199.53+3791.13</f>
        <v>3990.6600000000003</v>
      </c>
      <c r="L42" s="42" t="s">
        <v>89</v>
      </c>
    </row>
    <row r="43" spans="1:12" s="48" customFormat="1" ht="135" customHeight="1">
      <c r="A43" s="39" t="s">
        <v>30</v>
      </c>
      <c r="B43" s="40">
        <v>10</v>
      </c>
      <c r="C43" s="42"/>
      <c r="D43" s="42" t="s">
        <v>54</v>
      </c>
      <c r="E43" s="43" t="s">
        <v>53</v>
      </c>
      <c r="F43" s="43" t="s">
        <v>90</v>
      </c>
      <c r="G43" s="42" t="s">
        <v>91</v>
      </c>
      <c r="H43" s="44">
        <v>44509</v>
      </c>
      <c r="I43" s="49">
        <v>44509</v>
      </c>
      <c r="J43" s="40" t="s">
        <v>19</v>
      </c>
      <c r="K43" s="50">
        <v>99.69</v>
      </c>
      <c r="L43" s="42" t="s">
        <v>92</v>
      </c>
    </row>
    <row r="44" spans="1:12" s="48" customFormat="1" ht="135" customHeight="1">
      <c r="A44" s="39" t="s">
        <v>30</v>
      </c>
      <c r="B44" s="40">
        <v>11</v>
      </c>
      <c r="C44" s="42"/>
      <c r="D44" s="42" t="s">
        <v>93</v>
      </c>
      <c r="E44" s="43" t="s">
        <v>94</v>
      </c>
      <c r="F44" s="43" t="s">
        <v>95</v>
      </c>
      <c r="G44" s="42" t="s">
        <v>96</v>
      </c>
      <c r="H44" s="44">
        <v>44509</v>
      </c>
      <c r="I44" s="49">
        <v>44510</v>
      </c>
      <c r="J44" s="40" t="s">
        <v>19</v>
      </c>
      <c r="K44" s="50">
        <f>49.72+1050.28</f>
        <v>1100</v>
      </c>
      <c r="L44" s="42" t="s">
        <v>97</v>
      </c>
    </row>
    <row r="45" spans="1:12" s="48" customFormat="1" ht="135">
      <c r="A45" s="39" t="s">
        <v>30</v>
      </c>
      <c r="B45" s="40">
        <v>12</v>
      </c>
      <c r="C45" s="42"/>
      <c r="D45" s="42" t="s">
        <v>99</v>
      </c>
      <c r="E45" s="43" t="s">
        <v>100</v>
      </c>
      <c r="F45" s="43" t="s">
        <v>98</v>
      </c>
      <c r="G45" s="42" t="s">
        <v>101</v>
      </c>
      <c r="H45" s="44">
        <v>44509</v>
      </c>
      <c r="I45" s="49">
        <v>44510</v>
      </c>
      <c r="J45" s="40" t="s">
        <v>19</v>
      </c>
      <c r="K45" s="50">
        <f>791.15+51952.05</f>
        <v>52743.200000000004</v>
      </c>
      <c r="L45" s="42" t="s">
        <v>102</v>
      </c>
    </row>
    <row r="46" spans="1:12" s="48" customFormat="1" ht="135">
      <c r="A46" s="39" t="s">
        <v>30</v>
      </c>
      <c r="B46" s="40">
        <v>13</v>
      </c>
      <c r="C46" s="42"/>
      <c r="D46" s="42" t="s">
        <v>99</v>
      </c>
      <c r="E46" s="43" t="s">
        <v>100</v>
      </c>
      <c r="F46" s="43" t="s">
        <v>103</v>
      </c>
      <c r="G46" s="42" t="s">
        <v>104</v>
      </c>
      <c r="H46" s="44">
        <v>44509</v>
      </c>
      <c r="I46" s="49">
        <v>44510</v>
      </c>
      <c r="J46" s="40" t="s">
        <v>19</v>
      </c>
      <c r="K46" s="50">
        <f>210.97+13853.83</f>
        <v>14064.8</v>
      </c>
      <c r="L46" s="42" t="s">
        <v>102</v>
      </c>
    </row>
    <row r="47" spans="1:12" s="48" customFormat="1" ht="135">
      <c r="A47" s="39" t="s">
        <v>30</v>
      </c>
      <c r="B47" s="40">
        <v>14</v>
      </c>
      <c r="C47" s="42"/>
      <c r="D47" s="42" t="s">
        <v>109</v>
      </c>
      <c r="E47" s="43" t="s">
        <v>110</v>
      </c>
      <c r="F47" s="43" t="s">
        <v>111</v>
      </c>
      <c r="G47" s="42" t="s">
        <v>112</v>
      </c>
      <c r="H47" s="44">
        <v>44509</v>
      </c>
      <c r="I47" s="49">
        <v>44510</v>
      </c>
      <c r="J47" s="40" t="s">
        <v>19</v>
      </c>
      <c r="K47" s="50">
        <v>2350.2600000000002</v>
      </c>
      <c r="L47" s="42" t="s">
        <v>113</v>
      </c>
    </row>
    <row r="48" spans="1:12" s="48" customFormat="1" ht="135">
      <c r="A48" s="39" t="s">
        <v>30</v>
      </c>
      <c r="B48" s="40">
        <v>15</v>
      </c>
      <c r="C48" s="42"/>
      <c r="D48" s="42" t="s">
        <v>109</v>
      </c>
      <c r="E48" s="43" t="s">
        <v>110</v>
      </c>
      <c r="F48" s="43" t="s">
        <v>114</v>
      </c>
      <c r="G48" s="42" t="s">
        <v>115</v>
      </c>
      <c r="H48" s="44">
        <v>44509</v>
      </c>
      <c r="I48" s="49">
        <v>44510</v>
      </c>
      <c r="J48" s="40" t="s">
        <v>19</v>
      </c>
      <c r="K48" s="50">
        <v>1106</v>
      </c>
      <c r="L48" s="42" t="s">
        <v>113</v>
      </c>
    </row>
    <row r="49" spans="1:12" s="48" customFormat="1" ht="150">
      <c r="A49" s="39" t="s">
        <v>30</v>
      </c>
      <c r="B49" s="40">
        <v>16</v>
      </c>
      <c r="C49" s="42"/>
      <c r="D49" s="42" t="s">
        <v>109</v>
      </c>
      <c r="E49" s="43" t="s">
        <v>110</v>
      </c>
      <c r="F49" s="43" t="s">
        <v>116</v>
      </c>
      <c r="G49" s="42" t="s">
        <v>117</v>
      </c>
      <c r="H49" s="44">
        <v>44510</v>
      </c>
      <c r="I49" s="49">
        <v>44510</v>
      </c>
      <c r="J49" s="40" t="s">
        <v>19</v>
      </c>
      <c r="K49" s="50">
        <v>1106</v>
      </c>
      <c r="L49" s="42" t="s">
        <v>118</v>
      </c>
    </row>
    <row r="50" spans="1:12" s="48" customFormat="1" ht="135">
      <c r="A50" s="39" t="s">
        <v>30</v>
      </c>
      <c r="B50" s="40">
        <v>17</v>
      </c>
      <c r="C50" s="42"/>
      <c r="D50" s="42" t="s">
        <v>109</v>
      </c>
      <c r="E50" s="43" t="s">
        <v>110</v>
      </c>
      <c r="F50" s="43" t="s">
        <v>119</v>
      </c>
      <c r="G50" s="42" t="s">
        <v>120</v>
      </c>
      <c r="H50" s="44">
        <v>44510</v>
      </c>
      <c r="I50" s="49">
        <v>44510</v>
      </c>
      <c r="J50" s="40" t="s">
        <v>19</v>
      </c>
      <c r="K50" s="50">
        <v>2350.2600000000002</v>
      </c>
      <c r="L50" s="42" t="s">
        <v>118</v>
      </c>
    </row>
    <row r="51" spans="1:12" s="48" customFormat="1" ht="150">
      <c r="A51" s="39" t="s">
        <v>30</v>
      </c>
      <c r="B51" s="40">
        <v>18</v>
      </c>
      <c r="C51" s="42"/>
      <c r="D51" s="42" t="s">
        <v>31</v>
      </c>
      <c r="E51" s="43" t="s">
        <v>32</v>
      </c>
      <c r="F51" s="43" t="s">
        <v>121</v>
      </c>
      <c r="G51" s="42" t="s">
        <v>122</v>
      </c>
      <c r="H51" s="44">
        <v>44510</v>
      </c>
      <c r="I51" s="49">
        <v>44510</v>
      </c>
      <c r="J51" s="40" t="s">
        <v>19</v>
      </c>
      <c r="K51" s="50">
        <f>91.37+2611.96</f>
        <v>2703.33</v>
      </c>
      <c r="L51" s="42" t="s">
        <v>123</v>
      </c>
    </row>
    <row r="52" spans="1:12" s="48" customFormat="1" ht="135">
      <c r="A52" s="39" t="s">
        <v>30</v>
      </c>
      <c r="B52" s="40">
        <v>19</v>
      </c>
      <c r="C52" s="42"/>
      <c r="D52" s="42" t="s">
        <v>124</v>
      </c>
      <c r="E52" s="43" t="s">
        <v>125</v>
      </c>
      <c r="F52" s="43" t="s">
        <v>126</v>
      </c>
      <c r="G52" s="42" t="s">
        <v>127</v>
      </c>
      <c r="H52" s="44">
        <v>44510</v>
      </c>
      <c r="I52" s="49">
        <v>44511</v>
      </c>
      <c r="J52" s="40" t="s">
        <v>19</v>
      </c>
      <c r="K52" s="50">
        <v>8116.69</v>
      </c>
      <c r="L52" s="42" t="s">
        <v>128</v>
      </c>
    </row>
    <row r="53" spans="1:12" s="48" customFormat="1" ht="135">
      <c r="A53" s="39" t="s">
        <v>30</v>
      </c>
      <c r="B53" s="40">
        <v>20</v>
      </c>
      <c r="C53" s="42"/>
      <c r="D53" s="42" t="s">
        <v>124</v>
      </c>
      <c r="E53" s="43" t="s">
        <v>125</v>
      </c>
      <c r="F53" s="43" t="s">
        <v>129</v>
      </c>
      <c r="G53" s="42" t="s">
        <v>130</v>
      </c>
      <c r="H53" s="44">
        <v>44510</v>
      </c>
      <c r="I53" s="49">
        <v>44511</v>
      </c>
      <c r="J53" s="40" t="s">
        <v>19</v>
      </c>
      <c r="K53" s="50">
        <v>75.39</v>
      </c>
      <c r="L53" s="42" t="s">
        <v>131</v>
      </c>
    </row>
    <row r="54" spans="1:12" s="48" customFormat="1" ht="150">
      <c r="A54" s="39" t="s">
        <v>30</v>
      </c>
      <c r="B54" s="40">
        <v>21</v>
      </c>
      <c r="C54" s="42"/>
      <c r="D54" s="42" t="s">
        <v>132</v>
      </c>
      <c r="E54" s="43" t="s">
        <v>306</v>
      </c>
      <c r="F54" s="43" t="s">
        <v>134</v>
      </c>
      <c r="G54" s="42" t="s">
        <v>135</v>
      </c>
      <c r="H54" s="44">
        <v>44510</v>
      </c>
      <c r="I54" s="49">
        <v>44511</v>
      </c>
      <c r="J54" s="40" t="s">
        <v>19</v>
      </c>
      <c r="K54" s="50">
        <f>144.42+2744.05</f>
        <v>2888.4700000000003</v>
      </c>
      <c r="L54" s="42" t="s">
        <v>136</v>
      </c>
    </row>
    <row r="55" spans="1:12" s="48" customFormat="1" ht="135">
      <c r="A55" s="39" t="s">
        <v>30</v>
      </c>
      <c r="B55" s="40">
        <v>22</v>
      </c>
      <c r="C55" s="42"/>
      <c r="D55" s="42" t="s">
        <v>137</v>
      </c>
      <c r="E55" s="43" t="s">
        <v>138</v>
      </c>
      <c r="F55" s="43" t="s">
        <v>139</v>
      </c>
      <c r="G55" s="42" t="s">
        <v>140</v>
      </c>
      <c r="H55" s="44">
        <v>44510</v>
      </c>
      <c r="I55" s="49">
        <v>44511</v>
      </c>
      <c r="J55" s="40" t="s">
        <v>19</v>
      </c>
      <c r="K55" s="50">
        <f>653.96+42943.05</f>
        <v>43597.01</v>
      </c>
      <c r="L55" s="42" t="s">
        <v>141</v>
      </c>
    </row>
    <row r="56" spans="1:12" s="48" customFormat="1" ht="150">
      <c r="A56" s="39" t="s">
        <v>30</v>
      </c>
      <c r="B56" s="40">
        <v>23</v>
      </c>
      <c r="C56" s="42"/>
      <c r="D56" s="42" t="s">
        <v>137</v>
      </c>
      <c r="E56" s="43" t="s">
        <v>138</v>
      </c>
      <c r="F56" s="43" t="s">
        <v>142</v>
      </c>
      <c r="G56" s="42" t="s">
        <v>143</v>
      </c>
      <c r="H56" s="44">
        <v>44510</v>
      </c>
      <c r="I56" s="49">
        <v>44511</v>
      </c>
      <c r="J56" s="40" t="s">
        <v>19</v>
      </c>
      <c r="K56" s="50">
        <f>1214.14+79728.64</f>
        <v>80942.78</v>
      </c>
      <c r="L56" s="42" t="s">
        <v>144</v>
      </c>
    </row>
    <row r="57" spans="1:12" s="48" customFormat="1" ht="135">
      <c r="A57" s="39" t="s">
        <v>30</v>
      </c>
      <c r="B57" s="40">
        <v>24</v>
      </c>
      <c r="C57" s="42"/>
      <c r="D57" s="42" t="s">
        <v>137</v>
      </c>
      <c r="E57" s="43" t="s">
        <v>138</v>
      </c>
      <c r="F57" s="43" t="s">
        <v>145</v>
      </c>
      <c r="G57" s="42" t="s">
        <v>146</v>
      </c>
      <c r="H57" s="44">
        <v>44510</v>
      </c>
      <c r="I57" s="49">
        <v>44511</v>
      </c>
      <c r="J57" s="40" t="s">
        <v>19</v>
      </c>
      <c r="K57" s="50">
        <f>792.18+52020</f>
        <v>52812.18</v>
      </c>
      <c r="L57" s="42" t="s">
        <v>147</v>
      </c>
    </row>
    <row r="58" spans="1:12" s="48" customFormat="1" ht="135">
      <c r="A58" s="39" t="s">
        <v>30</v>
      </c>
      <c r="B58" s="40">
        <v>25</v>
      </c>
      <c r="C58" s="42"/>
      <c r="D58" s="42" t="s">
        <v>148</v>
      </c>
      <c r="E58" s="43" t="s">
        <v>149</v>
      </c>
      <c r="F58" s="43" t="s">
        <v>150</v>
      </c>
      <c r="G58" s="42" t="s">
        <v>151</v>
      </c>
      <c r="H58" s="44">
        <v>44510</v>
      </c>
      <c r="I58" s="49">
        <v>44511</v>
      </c>
      <c r="J58" s="40" t="s">
        <v>19</v>
      </c>
      <c r="K58" s="50">
        <v>9000</v>
      </c>
      <c r="L58" s="42" t="s">
        <v>152</v>
      </c>
    </row>
    <row r="59" spans="1:12" s="48" customFormat="1" ht="135">
      <c r="A59" s="39" t="s">
        <v>30</v>
      </c>
      <c r="B59" s="40">
        <v>26</v>
      </c>
      <c r="C59" s="42"/>
      <c r="D59" s="42" t="s">
        <v>148</v>
      </c>
      <c r="E59" s="43" t="s">
        <v>149</v>
      </c>
      <c r="F59" s="43" t="s">
        <v>153</v>
      </c>
      <c r="G59" s="42" t="s">
        <v>154</v>
      </c>
      <c r="H59" s="44">
        <v>44510</v>
      </c>
      <c r="I59" s="49">
        <v>44511</v>
      </c>
      <c r="J59" s="40" t="s">
        <v>19</v>
      </c>
      <c r="K59" s="50">
        <v>3352.63</v>
      </c>
      <c r="L59" s="42" t="s">
        <v>155</v>
      </c>
    </row>
    <row r="60" spans="1:12" s="48" customFormat="1" ht="120">
      <c r="A60" s="39" t="s">
        <v>30</v>
      </c>
      <c r="B60" s="40">
        <v>27</v>
      </c>
      <c r="C60" s="42"/>
      <c r="D60" s="42" t="s">
        <v>156</v>
      </c>
      <c r="E60" s="43" t="s">
        <v>157</v>
      </c>
      <c r="F60" s="43" t="s">
        <v>158</v>
      </c>
      <c r="G60" s="42" t="s">
        <v>159</v>
      </c>
      <c r="H60" s="44">
        <v>44510</v>
      </c>
      <c r="I60" s="49">
        <v>44511</v>
      </c>
      <c r="J60" s="40" t="s">
        <v>19</v>
      </c>
      <c r="K60" s="50">
        <v>109290</v>
      </c>
      <c r="L60" s="42" t="s">
        <v>160</v>
      </c>
    </row>
    <row r="61" spans="1:12" s="48" customFormat="1" ht="120">
      <c r="A61" s="39" t="s">
        <v>30</v>
      </c>
      <c r="B61" s="40">
        <v>28</v>
      </c>
      <c r="C61" s="42"/>
      <c r="D61" s="42" t="s">
        <v>156</v>
      </c>
      <c r="E61" s="43" t="s">
        <v>157</v>
      </c>
      <c r="F61" s="43" t="s">
        <v>161</v>
      </c>
      <c r="G61" s="42" t="s">
        <v>162</v>
      </c>
      <c r="H61" s="44">
        <v>44510</v>
      </c>
      <c r="I61" s="49">
        <v>44511</v>
      </c>
      <c r="J61" s="40" t="s">
        <v>19</v>
      </c>
      <c r="K61" s="50">
        <v>49390</v>
      </c>
      <c r="L61" s="42" t="s">
        <v>160</v>
      </c>
    </row>
    <row r="62" spans="1:12" s="48" customFormat="1" ht="150">
      <c r="A62" s="39" t="s">
        <v>30</v>
      </c>
      <c r="B62" s="40">
        <v>29</v>
      </c>
      <c r="C62" s="42"/>
      <c r="D62" s="42" t="s">
        <v>163</v>
      </c>
      <c r="E62" s="43" t="s">
        <v>164</v>
      </c>
      <c r="F62" s="43" t="s">
        <v>165</v>
      </c>
      <c r="G62" s="42" t="s">
        <v>166</v>
      </c>
      <c r="H62" s="44">
        <v>44510</v>
      </c>
      <c r="I62" s="49">
        <v>44511</v>
      </c>
      <c r="J62" s="40" t="s">
        <v>19</v>
      </c>
      <c r="K62" s="50">
        <f>331.6+16248.4</f>
        <v>16580</v>
      </c>
      <c r="L62" s="42" t="s">
        <v>167</v>
      </c>
    </row>
    <row r="63" spans="1:12" s="48" customFormat="1" ht="135">
      <c r="A63" s="39" t="s">
        <v>30</v>
      </c>
      <c r="B63" s="40">
        <v>30</v>
      </c>
      <c r="C63" s="42"/>
      <c r="D63" s="42" t="s">
        <v>132</v>
      </c>
      <c r="E63" s="43" t="s">
        <v>133</v>
      </c>
      <c r="F63" s="43" t="s">
        <v>170</v>
      </c>
      <c r="G63" s="42" t="s">
        <v>171</v>
      </c>
      <c r="H63" s="44">
        <v>44511</v>
      </c>
      <c r="I63" s="49">
        <v>44512</v>
      </c>
      <c r="J63" s="40" t="s">
        <v>19</v>
      </c>
      <c r="K63" s="50">
        <f>233.21+4430.97</f>
        <v>4664.18</v>
      </c>
      <c r="L63" s="42" t="s">
        <v>172</v>
      </c>
    </row>
    <row r="64" spans="1:12" s="48" customFormat="1" ht="150">
      <c r="A64" s="39" t="s">
        <v>30</v>
      </c>
      <c r="B64" s="40">
        <v>31</v>
      </c>
      <c r="C64" s="42"/>
      <c r="D64" s="42" t="s">
        <v>132</v>
      </c>
      <c r="E64" s="43" t="s">
        <v>133</v>
      </c>
      <c r="F64" s="43" t="s">
        <v>173</v>
      </c>
      <c r="G64" s="42" t="s">
        <v>175</v>
      </c>
      <c r="H64" s="44">
        <v>44511</v>
      </c>
      <c r="I64" s="49">
        <v>44512</v>
      </c>
      <c r="J64" s="40" t="s">
        <v>19</v>
      </c>
      <c r="K64" s="50">
        <v>3991.18</v>
      </c>
      <c r="L64" s="42" t="s">
        <v>174</v>
      </c>
    </row>
    <row r="65" spans="1:12" s="48" customFormat="1" ht="135">
      <c r="A65" s="39" t="s">
        <v>30</v>
      </c>
      <c r="B65" s="40">
        <v>32</v>
      </c>
      <c r="C65" s="42"/>
      <c r="D65" s="42" t="s">
        <v>177</v>
      </c>
      <c r="E65" s="43" t="s">
        <v>178</v>
      </c>
      <c r="F65" s="43" t="s">
        <v>176</v>
      </c>
      <c r="G65" s="42" t="s">
        <v>179</v>
      </c>
      <c r="H65" s="44">
        <v>44512</v>
      </c>
      <c r="I65" s="49">
        <v>44512</v>
      </c>
      <c r="J65" s="40" t="s">
        <v>19</v>
      </c>
      <c r="K65" s="50">
        <v>1915.62</v>
      </c>
      <c r="L65" s="42" t="s">
        <v>180</v>
      </c>
    </row>
    <row r="66" spans="1:12" s="48" customFormat="1" ht="150">
      <c r="A66" s="39" t="s">
        <v>30</v>
      </c>
      <c r="B66" s="40">
        <v>33</v>
      </c>
      <c r="C66" s="42"/>
      <c r="D66" s="42" t="s">
        <v>132</v>
      </c>
      <c r="E66" s="43" t="s">
        <v>133</v>
      </c>
      <c r="F66" s="43" t="s">
        <v>181</v>
      </c>
      <c r="G66" s="42" t="s">
        <v>182</v>
      </c>
      <c r="H66" s="44">
        <v>44512</v>
      </c>
      <c r="I66" s="49">
        <v>44512</v>
      </c>
      <c r="J66" s="40" t="s">
        <v>19</v>
      </c>
      <c r="K66" s="50">
        <f>233.21+4430.97</f>
        <v>4664.18</v>
      </c>
      <c r="L66" s="42" t="s">
        <v>183</v>
      </c>
    </row>
    <row r="67" spans="1:12" s="48" customFormat="1" ht="150">
      <c r="A67" s="39" t="s">
        <v>30</v>
      </c>
      <c r="B67" s="40">
        <v>34</v>
      </c>
      <c r="C67" s="42"/>
      <c r="D67" s="42" t="s">
        <v>132</v>
      </c>
      <c r="E67" s="43" t="s">
        <v>133</v>
      </c>
      <c r="F67" s="43" t="s">
        <v>184</v>
      </c>
      <c r="G67" s="42" t="s">
        <v>185</v>
      </c>
      <c r="H67" s="44">
        <v>44512</v>
      </c>
      <c r="I67" s="49">
        <v>44512</v>
      </c>
      <c r="J67" s="40" t="s">
        <v>19</v>
      </c>
      <c r="K67" s="50">
        <v>3991.18</v>
      </c>
      <c r="L67" s="42" t="s">
        <v>183</v>
      </c>
    </row>
    <row r="68" spans="1:12" s="48" customFormat="1" ht="120">
      <c r="A68" s="39" t="s">
        <v>30</v>
      </c>
      <c r="B68" s="40">
        <v>35</v>
      </c>
      <c r="C68" s="42"/>
      <c r="D68" s="42" t="s">
        <v>186</v>
      </c>
      <c r="E68" s="43" t="s">
        <v>187</v>
      </c>
      <c r="F68" s="43" t="s">
        <v>188</v>
      </c>
      <c r="G68" s="42" t="s">
        <v>189</v>
      </c>
      <c r="H68" s="44">
        <v>44512</v>
      </c>
      <c r="I68" s="49">
        <v>44517</v>
      </c>
      <c r="J68" s="40" t="s">
        <v>19</v>
      </c>
      <c r="K68" s="50">
        <v>14.05</v>
      </c>
      <c r="L68" s="42" t="s">
        <v>190</v>
      </c>
    </row>
    <row r="69" spans="1:12" s="48" customFormat="1" ht="120">
      <c r="A69" s="39" t="s">
        <v>30</v>
      </c>
      <c r="B69" s="40">
        <v>36</v>
      </c>
      <c r="C69" s="42"/>
      <c r="D69" s="42" t="s">
        <v>54</v>
      </c>
      <c r="E69" s="43" t="s">
        <v>53</v>
      </c>
      <c r="F69" s="43" t="s">
        <v>191</v>
      </c>
      <c r="G69" s="42" t="s">
        <v>192</v>
      </c>
      <c r="H69" s="44">
        <v>44517</v>
      </c>
      <c r="I69" s="49">
        <v>44517</v>
      </c>
      <c r="J69" s="40" t="s">
        <v>19</v>
      </c>
      <c r="K69" s="50">
        <v>12249.11</v>
      </c>
      <c r="L69" s="42" t="s">
        <v>193</v>
      </c>
    </row>
    <row r="70" spans="1:12" s="48" customFormat="1" ht="135">
      <c r="A70" s="39" t="s">
        <v>30</v>
      </c>
      <c r="B70" s="40">
        <v>37</v>
      </c>
      <c r="C70" s="42"/>
      <c r="D70" s="42" t="s">
        <v>137</v>
      </c>
      <c r="E70" s="43" t="s">
        <v>138</v>
      </c>
      <c r="F70" s="43" t="s">
        <v>194</v>
      </c>
      <c r="G70" s="42" t="s">
        <v>196</v>
      </c>
      <c r="H70" s="44">
        <v>44517</v>
      </c>
      <c r="I70" s="49">
        <v>44517</v>
      </c>
      <c r="J70" s="40" t="s">
        <v>19</v>
      </c>
      <c r="K70" s="50">
        <f>1048.71+68865.16</f>
        <v>69913.87000000001</v>
      </c>
      <c r="L70" s="42" t="s">
        <v>195</v>
      </c>
    </row>
    <row r="71" spans="1:12" s="48" customFormat="1" ht="150">
      <c r="A71" s="39" t="s">
        <v>30</v>
      </c>
      <c r="B71" s="40">
        <v>38</v>
      </c>
      <c r="C71" s="42"/>
      <c r="D71" s="42" t="s">
        <v>197</v>
      </c>
      <c r="E71" s="43" t="s">
        <v>198</v>
      </c>
      <c r="F71" s="43" t="s">
        <v>199</v>
      </c>
      <c r="G71" s="42" t="s">
        <v>200</v>
      </c>
      <c r="H71" s="44">
        <v>44517</v>
      </c>
      <c r="I71" s="49">
        <v>44518</v>
      </c>
      <c r="J71" s="40" t="s">
        <v>19</v>
      </c>
      <c r="K71" s="50">
        <v>1916.75</v>
      </c>
      <c r="L71" s="42" t="s">
        <v>201</v>
      </c>
    </row>
    <row r="72" spans="1:12" s="48" customFormat="1" ht="135">
      <c r="A72" s="39" t="s">
        <v>30</v>
      </c>
      <c r="B72" s="40">
        <v>39</v>
      </c>
      <c r="C72" s="42"/>
      <c r="D72" s="42" t="s">
        <v>109</v>
      </c>
      <c r="E72" s="43" t="s">
        <v>110</v>
      </c>
      <c r="F72" s="43" t="s">
        <v>202</v>
      </c>
      <c r="G72" s="42" t="s">
        <v>203</v>
      </c>
      <c r="H72" s="44">
        <v>44517</v>
      </c>
      <c r="I72" s="49">
        <v>44518</v>
      </c>
      <c r="J72" s="40" t="s">
        <v>19</v>
      </c>
      <c r="K72" s="50">
        <v>2350.2600000000002</v>
      </c>
      <c r="L72" s="42" t="s">
        <v>204</v>
      </c>
    </row>
    <row r="73" spans="1:12" s="48" customFormat="1" ht="135">
      <c r="A73" s="39" t="s">
        <v>30</v>
      </c>
      <c r="B73" s="40">
        <v>40</v>
      </c>
      <c r="C73" s="42"/>
      <c r="D73" s="42" t="s">
        <v>109</v>
      </c>
      <c r="E73" s="43" t="s">
        <v>110</v>
      </c>
      <c r="F73" s="43" t="s">
        <v>205</v>
      </c>
      <c r="G73" s="42" t="s">
        <v>206</v>
      </c>
      <c r="H73" s="44">
        <v>44517</v>
      </c>
      <c r="I73" s="49">
        <v>44518</v>
      </c>
      <c r="J73" s="40" t="s">
        <v>19</v>
      </c>
      <c r="K73" s="50">
        <v>1106</v>
      </c>
      <c r="L73" s="42" t="s">
        <v>204</v>
      </c>
    </row>
    <row r="74" spans="1:12" s="48" customFormat="1" ht="135">
      <c r="A74" s="39" t="s">
        <v>30</v>
      </c>
      <c r="B74" s="40">
        <v>41</v>
      </c>
      <c r="C74" s="42"/>
      <c r="D74" s="42" t="s">
        <v>207</v>
      </c>
      <c r="E74" s="43" t="s">
        <v>208</v>
      </c>
      <c r="F74" s="43" t="s">
        <v>209</v>
      </c>
      <c r="G74" s="42" t="s">
        <v>211</v>
      </c>
      <c r="H74" s="44">
        <v>44518</v>
      </c>
      <c r="I74" s="49">
        <v>44518</v>
      </c>
      <c r="J74" s="40" t="s">
        <v>19</v>
      </c>
      <c r="K74" s="50">
        <f>71+1349</f>
        <v>1420</v>
      </c>
      <c r="L74" s="42" t="s">
        <v>210</v>
      </c>
    </row>
    <row r="75" spans="1:12" s="48" customFormat="1" ht="150">
      <c r="A75" s="39" t="s">
        <v>30</v>
      </c>
      <c r="B75" s="40">
        <v>42</v>
      </c>
      <c r="C75" s="42"/>
      <c r="D75" s="42" t="s">
        <v>215</v>
      </c>
      <c r="E75" s="43" t="s">
        <v>216</v>
      </c>
      <c r="F75" s="43" t="s">
        <v>217</v>
      </c>
      <c r="G75" s="42" t="s">
        <v>218</v>
      </c>
      <c r="H75" s="44">
        <v>44518</v>
      </c>
      <c r="I75" s="49">
        <v>44519</v>
      </c>
      <c r="J75" s="40" t="s">
        <v>19</v>
      </c>
      <c r="K75" s="50">
        <f>2934.73+400.19+1333.97+22010.48</f>
        <v>26679.37</v>
      </c>
      <c r="L75" s="42" t="s">
        <v>219</v>
      </c>
    </row>
    <row r="76" spans="1:12" s="48" customFormat="1" ht="135">
      <c r="A76" s="39" t="s">
        <v>30</v>
      </c>
      <c r="B76" s="40">
        <v>43</v>
      </c>
      <c r="C76" s="42"/>
      <c r="D76" s="42" t="s">
        <v>220</v>
      </c>
      <c r="E76" s="43" t="s">
        <v>221</v>
      </c>
      <c r="F76" s="43" t="s">
        <v>222</v>
      </c>
      <c r="G76" s="42" t="s">
        <v>223</v>
      </c>
      <c r="H76" s="44">
        <v>44518</v>
      </c>
      <c r="I76" s="49">
        <v>44519</v>
      </c>
      <c r="J76" s="40" t="s">
        <v>19</v>
      </c>
      <c r="K76" s="50">
        <v>72407.210000000006</v>
      </c>
      <c r="L76" s="42" t="s">
        <v>224</v>
      </c>
    </row>
    <row r="77" spans="1:12" s="48" customFormat="1" ht="150">
      <c r="A77" s="39" t="s">
        <v>30</v>
      </c>
      <c r="B77" s="40">
        <v>44</v>
      </c>
      <c r="C77" s="42"/>
      <c r="D77" s="42" t="s">
        <v>230</v>
      </c>
      <c r="E77" s="43" t="s">
        <v>231</v>
      </c>
      <c r="F77" s="43" t="s">
        <v>232</v>
      </c>
      <c r="G77" s="42" t="s">
        <v>233</v>
      </c>
      <c r="H77" s="44">
        <v>44519</v>
      </c>
      <c r="I77" s="49">
        <v>44519</v>
      </c>
      <c r="J77" s="40" t="s">
        <v>19</v>
      </c>
      <c r="K77" s="50">
        <f>15024.8+1836.93+9184.65+157646.62</f>
        <v>183693</v>
      </c>
      <c r="L77" s="42" t="s">
        <v>234</v>
      </c>
    </row>
    <row r="78" spans="1:12" s="48" customFormat="1" ht="165">
      <c r="A78" s="39" t="s">
        <v>30</v>
      </c>
      <c r="B78" s="40">
        <v>45</v>
      </c>
      <c r="C78" s="42"/>
      <c r="D78" s="42" t="s">
        <v>237</v>
      </c>
      <c r="E78" s="43" t="s">
        <v>238</v>
      </c>
      <c r="F78" s="43" t="s">
        <v>239</v>
      </c>
      <c r="G78" s="42" t="s">
        <v>240</v>
      </c>
      <c r="H78" s="44">
        <v>44519</v>
      </c>
      <c r="I78" s="49">
        <v>44523</v>
      </c>
      <c r="J78" s="40" t="s">
        <v>19</v>
      </c>
      <c r="K78" s="50">
        <v>60.62</v>
      </c>
      <c r="L78" s="42" t="s">
        <v>241</v>
      </c>
    </row>
    <row r="79" spans="1:12" s="48" customFormat="1" ht="150">
      <c r="A79" s="39" t="s">
        <v>30</v>
      </c>
      <c r="B79" s="40">
        <v>46</v>
      </c>
      <c r="C79" s="42"/>
      <c r="D79" s="42" t="s">
        <v>237</v>
      </c>
      <c r="E79" s="43" t="s">
        <v>238</v>
      </c>
      <c r="F79" s="43" t="s">
        <v>242</v>
      </c>
      <c r="G79" s="42" t="s">
        <v>243</v>
      </c>
      <c r="H79" s="44">
        <v>44519</v>
      </c>
      <c r="I79" s="49">
        <v>44523</v>
      </c>
      <c r="J79" s="40" t="s">
        <v>19</v>
      </c>
      <c r="K79" s="50">
        <v>183.17</v>
      </c>
      <c r="L79" s="42" t="s">
        <v>241</v>
      </c>
    </row>
    <row r="80" spans="1:12" s="48" customFormat="1" ht="165">
      <c r="A80" s="39" t="s">
        <v>30</v>
      </c>
      <c r="B80" s="40">
        <v>47</v>
      </c>
      <c r="C80" s="42"/>
      <c r="D80" s="42" t="s">
        <v>237</v>
      </c>
      <c r="E80" s="43" t="s">
        <v>238</v>
      </c>
      <c r="F80" s="43" t="s">
        <v>244</v>
      </c>
      <c r="G80" s="42" t="s">
        <v>245</v>
      </c>
      <c r="H80" s="44">
        <v>44519</v>
      </c>
      <c r="I80" s="49">
        <v>44523</v>
      </c>
      <c r="J80" s="40" t="s">
        <v>19</v>
      </c>
      <c r="K80" s="50">
        <v>196.83</v>
      </c>
      <c r="L80" s="42" t="s">
        <v>241</v>
      </c>
    </row>
    <row r="81" spans="1:12" s="48" customFormat="1" ht="150">
      <c r="A81" s="39" t="s">
        <v>30</v>
      </c>
      <c r="B81" s="40">
        <v>48</v>
      </c>
      <c r="C81" s="42"/>
      <c r="D81" s="42" t="s">
        <v>237</v>
      </c>
      <c r="E81" s="43" t="s">
        <v>238</v>
      </c>
      <c r="F81" s="43" t="s">
        <v>246</v>
      </c>
      <c r="G81" s="42" t="s">
        <v>247</v>
      </c>
      <c r="H81" s="44">
        <v>44519</v>
      </c>
      <c r="I81" s="49">
        <v>44523</v>
      </c>
      <c r="J81" s="40" t="s">
        <v>19</v>
      </c>
      <c r="K81" s="50">
        <v>115.09</v>
      </c>
      <c r="L81" s="42" t="s">
        <v>241</v>
      </c>
    </row>
    <row r="82" spans="1:12" s="48" customFormat="1" ht="135">
      <c r="A82" s="39" t="s">
        <v>30</v>
      </c>
      <c r="B82" s="40">
        <v>49</v>
      </c>
      <c r="C82" s="42"/>
      <c r="D82" s="42" t="s">
        <v>177</v>
      </c>
      <c r="E82" s="43" t="s">
        <v>178</v>
      </c>
      <c r="F82" s="43" t="s">
        <v>248</v>
      </c>
      <c r="G82" s="42" t="s">
        <v>249</v>
      </c>
      <c r="H82" s="44">
        <v>44519</v>
      </c>
      <c r="I82" s="49">
        <v>44523</v>
      </c>
      <c r="J82" s="40" t="s">
        <v>19</v>
      </c>
      <c r="K82" s="50">
        <v>1990.52</v>
      </c>
      <c r="L82" s="42" t="s">
        <v>250</v>
      </c>
    </row>
    <row r="83" spans="1:12" s="48" customFormat="1" ht="150">
      <c r="A83" s="39" t="s">
        <v>30</v>
      </c>
      <c r="B83" s="40">
        <v>50</v>
      </c>
      <c r="C83" s="42"/>
      <c r="D83" s="42" t="s">
        <v>124</v>
      </c>
      <c r="E83" s="43" t="s">
        <v>125</v>
      </c>
      <c r="F83" s="43" t="s">
        <v>251</v>
      </c>
      <c r="G83" s="42" t="s">
        <v>253</v>
      </c>
      <c r="H83" s="44">
        <v>44522</v>
      </c>
      <c r="I83" s="49">
        <v>44523</v>
      </c>
      <c r="J83" s="40" t="s">
        <v>19</v>
      </c>
      <c r="K83" s="50">
        <v>73329.61</v>
      </c>
      <c r="L83" s="42" t="s">
        <v>252</v>
      </c>
    </row>
    <row r="84" spans="1:12" s="48" customFormat="1" ht="135">
      <c r="A84" s="39" t="s">
        <v>30</v>
      </c>
      <c r="B84" s="40">
        <v>51</v>
      </c>
      <c r="C84" s="42"/>
      <c r="D84" s="42" t="s">
        <v>124</v>
      </c>
      <c r="E84" s="43" t="s">
        <v>125</v>
      </c>
      <c r="F84" s="43" t="s">
        <v>254</v>
      </c>
      <c r="G84" s="42" t="s">
        <v>255</v>
      </c>
      <c r="H84" s="44">
        <v>44522</v>
      </c>
      <c r="I84" s="49">
        <v>44523</v>
      </c>
      <c r="J84" s="40" t="s">
        <v>19</v>
      </c>
      <c r="K84" s="50">
        <v>12032.26</v>
      </c>
      <c r="L84" s="42" t="s">
        <v>252</v>
      </c>
    </row>
    <row r="85" spans="1:12" s="48" customFormat="1" ht="165">
      <c r="A85" s="39" t="s">
        <v>30</v>
      </c>
      <c r="B85" s="40">
        <v>52</v>
      </c>
      <c r="C85" s="42"/>
      <c r="D85" s="42" t="s">
        <v>124</v>
      </c>
      <c r="E85" s="43" t="s">
        <v>125</v>
      </c>
      <c r="F85" s="43" t="s">
        <v>271</v>
      </c>
      <c r="G85" s="42" t="s">
        <v>272</v>
      </c>
      <c r="H85" s="44">
        <v>44523</v>
      </c>
      <c r="I85" s="49">
        <v>44523</v>
      </c>
      <c r="J85" s="40" t="s">
        <v>19</v>
      </c>
      <c r="K85" s="50">
        <v>33767.21</v>
      </c>
      <c r="L85" s="42" t="s">
        <v>273</v>
      </c>
    </row>
    <row r="86" spans="1:12" s="48" customFormat="1" ht="120">
      <c r="A86" s="39" t="s">
        <v>30</v>
      </c>
      <c r="B86" s="40">
        <v>53</v>
      </c>
      <c r="C86" s="42"/>
      <c r="D86" s="42" t="s">
        <v>137</v>
      </c>
      <c r="E86" s="43" t="s">
        <v>138</v>
      </c>
      <c r="F86" s="43" t="s">
        <v>274</v>
      </c>
      <c r="G86" s="42" t="s">
        <v>276</v>
      </c>
      <c r="H86" s="44">
        <v>44523</v>
      </c>
      <c r="I86" s="49">
        <v>44523</v>
      </c>
      <c r="J86" s="40" t="s">
        <v>19</v>
      </c>
      <c r="K86" s="50">
        <f>36488.34+555.66</f>
        <v>37044</v>
      </c>
      <c r="L86" s="42" t="s">
        <v>275</v>
      </c>
    </row>
    <row r="87" spans="1:12" s="48" customFormat="1" ht="135">
      <c r="A87" s="39" t="s">
        <v>30</v>
      </c>
      <c r="B87" s="40">
        <v>54</v>
      </c>
      <c r="C87" s="42"/>
      <c r="D87" s="42" t="s">
        <v>277</v>
      </c>
      <c r="E87" s="43" t="s">
        <v>278</v>
      </c>
      <c r="F87" s="43" t="s">
        <v>279</v>
      </c>
      <c r="G87" s="42" t="s">
        <v>281</v>
      </c>
      <c r="H87" s="44">
        <v>44523</v>
      </c>
      <c r="I87" s="49">
        <v>44523</v>
      </c>
      <c r="J87" s="40" t="s">
        <v>19</v>
      </c>
      <c r="K87" s="50">
        <f>87.19+1945.31</f>
        <v>2032.5</v>
      </c>
      <c r="L87" s="42" t="s">
        <v>280</v>
      </c>
    </row>
    <row r="88" spans="1:12" s="48" customFormat="1" ht="150">
      <c r="A88" s="39" t="s">
        <v>30</v>
      </c>
      <c r="B88" s="40">
        <v>55</v>
      </c>
      <c r="C88" s="42"/>
      <c r="D88" s="42" t="s">
        <v>137</v>
      </c>
      <c r="E88" s="43" t="s">
        <v>138</v>
      </c>
      <c r="F88" s="43" t="s">
        <v>286</v>
      </c>
      <c r="G88" s="42" t="s">
        <v>288</v>
      </c>
      <c r="H88" s="44">
        <v>44524</v>
      </c>
      <c r="I88" s="49">
        <v>44524</v>
      </c>
      <c r="J88" s="40" t="s">
        <v>19</v>
      </c>
      <c r="K88" s="50">
        <f>384.53+25250.55</f>
        <v>25635.079999999998</v>
      </c>
      <c r="L88" s="42" t="s">
        <v>287</v>
      </c>
    </row>
    <row r="89" spans="1:12" s="48" customFormat="1" ht="150">
      <c r="A89" s="39" t="s">
        <v>30</v>
      </c>
      <c r="B89" s="40">
        <v>56</v>
      </c>
      <c r="C89" s="42"/>
      <c r="D89" s="42" t="s">
        <v>197</v>
      </c>
      <c r="E89" s="43" t="s">
        <v>198</v>
      </c>
      <c r="F89" s="43" t="s">
        <v>294</v>
      </c>
      <c r="G89" s="42" t="s">
        <v>295</v>
      </c>
      <c r="H89" s="44">
        <v>44525</v>
      </c>
      <c r="I89" s="49">
        <v>44525</v>
      </c>
      <c r="J89" s="40" t="s">
        <v>19</v>
      </c>
      <c r="K89" s="50">
        <v>5712.19</v>
      </c>
      <c r="L89" s="42" t="s">
        <v>296</v>
      </c>
    </row>
    <row r="90" spans="1:12" s="48" customFormat="1" ht="150" customHeight="1">
      <c r="A90" s="39" t="s">
        <v>30</v>
      </c>
      <c r="B90" s="40">
        <v>57</v>
      </c>
      <c r="C90" s="42"/>
      <c r="D90" s="42" t="s">
        <v>137</v>
      </c>
      <c r="E90" s="43" t="s">
        <v>138</v>
      </c>
      <c r="F90" s="43" t="s">
        <v>297</v>
      </c>
      <c r="G90" s="42" t="s">
        <v>299</v>
      </c>
      <c r="H90" s="44">
        <v>44530</v>
      </c>
      <c r="I90" s="49">
        <v>44530</v>
      </c>
      <c r="J90" s="40" t="s">
        <v>19</v>
      </c>
      <c r="K90" s="50">
        <f>290.47+19074</f>
        <v>19364.47</v>
      </c>
      <c r="L90" s="42" t="s">
        <v>298</v>
      </c>
    </row>
    <row r="91" spans="1:12" s="48" customFormat="1" ht="150">
      <c r="A91" s="39" t="s">
        <v>30</v>
      </c>
      <c r="B91" s="40">
        <v>58</v>
      </c>
      <c r="C91" s="42"/>
      <c r="D91" s="42" t="s">
        <v>137</v>
      </c>
      <c r="E91" s="43" t="s">
        <v>138</v>
      </c>
      <c r="F91" s="43" t="s">
        <v>300</v>
      </c>
      <c r="G91" s="42" t="s">
        <v>301</v>
      </c>
      <c r="H91" s="44">
        <v>44530</v>
      </c>
      <c r="I91" s="49">
        <v>44530</v>
      </c>
      <c r="J91" s="40" t="s">
        <v>19</v>
      </c>
      <c r="K91" s="50">
        <f>445.19+29233.83</f>
        <v>29679.02</v>
      </c>
      <c r="L91" s="42" t="s">
        <v>302</v>
      </c>
    </row>
    <row r="92" spans="1:12" s="48" customFormat="1" ht="135">
      <c r="A92" s="39" t="s">
        <v>30</v>
      </c>
      <c r="B92" s="40">
        <v>59</v>
      </c>
      <c r="C92" s="42"/>
      <c r="D92" s="42" t="s">
        <v>57</v>
      </c>
      <c r="E92" s="43" t="s">
        <v>58</v>
      </c>
      <c r="F92" s="43" t="s">
        <v>303</v>
      </c>
      <c r="G92" s="42" t="s">
        <v>305</v>
      </c>
      <c r="H92" s="44">
        <v>44530</v>
      </c>
      <c r="I92" s="49">
        <v>44530</v>
      </c>
      <c r="J92" s="40" t="s">
        <v>19</v>
      </c>
      <c r="K92" s="50">
        <f>215.04+4584.96</f>
        <v>4800</v>
      </c>
      <c r="L92" s="42" t="s">
        <v>304</v>
      </c>
    </row>
    <row r="93" spans="1:12">
      <c r="A93" s="58" t="s">
        <v>17</v>
      </c>
      <c r="B93" s="58"/>
      <c r="C93" s="58"/>
      <c r="D93" s="58"/>
      <c r="E93" s="15"/>
    </row>
    <row r="94" spans="1:12" ht="15.95" customHeight="1">
      <c r="A94" s="16" t="str">
        <f>A19</f>
        <v>Data da última atualização:</v>
      </c>
      <c r="B94" s="17">
        <f>B29</f>
        <v>44530</v>
      </c>
      <c r="C94" s="16"/>
      <c r="D94" s="30"/>
      <c r="E94" s="18"/>
    </row>
    <row r="96" spans="1:12" ht="18">
      <c r="A96" s="57" t="s">
        <v>22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2" ht="31.5" customHeight="1">
      <c r="A97" s="6" t="s">
        <v>2</v>
      </c>
      <c r="B97" s="6" t="s">
        <v>3</v>
      </c>
      <c r="C97" s="7" t="s">
        <v>4</v>
      </c>
      <c r="D97" s="7" t="s">
        <v>26</v>
      </c>
      <c r="E97" s="7" t="s">
        <v>5</v>
      </c>
      <c r="F97" s="7" t="s">
        <v>6</v>
      </c>
      <c r="G97" s="6" t="s">
        <v>7</v>
      </c>
      <c r="H97" s="6" t="s">
        <v>8</v>
      </c>
      <c r="I97" s="7" t="s">
        <v>9</v>
      </c>
      <c r="J97" s="7" t="s">
        <v>10</v>
      </c>
      <c r="K97" s="8" t="s">
        <v>11</v>
      </c>
      <c r="L97" s="7" t="s">
        <v>12</v>
      </c>
    </row>
    <row r="98" spans="1:12">
      <c r="A98" s="9"/>
      <c r="B98" s="9"/>
      <c r="C98" s="9"/>
      <c r="D98" s="26"/>
      <c r="E98" s="9"/>
      <c r="F98" s="10" t="s">
        <v>13</v>
      </c>
      <c r="G98" s="27" t="s">
        <v>14</v>
      </c>
      <c r="H98" s="11" t="s">
        <v>15</v>
      </c>
      <c r="I98" s="28" t="s">
        <v>16</v>
      </c>
      <c r="J98" s="9"/>
      <c r="K98" s="9"/>
      <c r="L98" s="9"/>
    </row>
    <row r="99" spans="1:12">
      <c r="A99" s="9" t="s">
        <v>30</v>
      </c>
      <c r="B99" s="9"/>
      <c r="C99" s="9"/>
      <c r="D99" s="26"/>
      <c r="E99" s="9"/>
      <c r="F99" s="9"/>
      <c r="G99" s="12"/>
      <c r="H99" s="12"/>
      <c r="I99" s="26"/>
      <c r="J99" s="9"/>
      <c r="K99" s="9"/>
      <c r="L99" s="13"/>
    </row>
    <row r="100" spans="1:12">
      <c r="A100" s="9"/>
      <c r="B100" s="9"/>
      <c r="C100" s="9"/>
      <c r="D100" s="26"/>
      <c r="E100" s="9"/>
      <c r="F100" s="9"/>
      <c r="G100" s="12"/>
      <c r="H100" s="12"/>
      <c r="I100" s="26"/>
      <c r="J100" s="9"/>
      <c r="K100" s="9"/>
      <c r="L100" s="13"/>
    </row>
    <row r="101" spans="1:12">
      <c r="A101" s="9"/>
      <c r="B101" s="9"/>
      <c r="C101" s="9"/>
      <c r="D101" s="26"/>
      <c r="E101" s="9"/>
      <c r="F101" s="9"/>
      <c r="G101" s="12"/>
      <c r="H101" s="12"/>
      <c r="I101" s="26"/>
      <c r="J101" s="9"/>
      <c r="K101" s="9"/>
      <c r="L101" s="13"/>
    </row>
    <row r="102" spans="1:12">
      <c r="A102" s="9"/>
      <c r="B102" s="9"/>
      <c r="C102" s="9"/>
      <c r="D102" s="26"/>
      <c r="E102" s="9"/>
      <c r="F102" s="9"/>
      <c r="G102" s="12"/>
      <c r="H102" s="12"/>
      <c r="I102" s="26"/>
      <c r="J102" s="9"/>
      <c r="K102" s="9"/>
      <c r="L102" s="13"/>
    </row>
    <row r="103" spans="1:12">
      <c r="A103" s="54" t="s">
        <v>17</v>
      </c>
      <c r="B103" s="54"/>
      <c r="C103" s="54"/>
      <c r="D103" s="54"/>
    </row>
    <row r="104" spans="1:12" ht="15.95" customHeight="1">
      <c r="A104" s="16" t="str">
        <f>A19</f>
        <v>Data da última atualização:</v>
      </c>
      <c r="B104" s="17">
        <f>B94</f>
        <v>44530</v>
      </c>
      <c r="C104" s="16"/>
      <c r="D104" s="30"/>
    </row>
    <row r="105" spans="1:12">
      <c r="A105" s="53" t="s">
        <v>23</v>
      </c>
      <c r="B105" s="53"/>
      <c r="C105" s="53"/>
      <c r="D105" s="53"/>
      <c r="E105" s="53"/>
    </row>
    <row r="106" spans="1:12">
      <c r="A106" s="53" t="s">
        <v>24</v>
      </c>
      <c r="B106" s="53"/>
      <c r="C106" s="53"/>
      <c r="D106" s="53"/>
      <c r="E106" s="53"/>
    </row>
    <row r="107" spans="1:12">
      <c r="A107" s="35" t="s">
        <v>25</v>
      </c>
      <c r="B107" s="35"/>
      <c r="C107" s="35"/>
      <c r="D107" s="35"/>
    </row>
    <row r="110" spans="1:12">
      <c r="J110" t="s">
        <v>28</v>
      </c>
    </row>
  </sheetData>
  <mergeCells count="11">
    <mergeCell ref="A106:E106"/>
    <mergeCell ref="A105:E105"/>
    <mergeCell ref="A103:D103"/>
    <mergeCell ref="A2:N2"/>
    <mergeCell ref="A3:F3"/>
    <mergeCell ref="A21:K21"/>
    <mergeCell ref="A96:K96"/>
    <mergeCell ref="A18:E18"/>
    <mergeCell ref="A32:K32"/>
    <mergeCell ref="A28:D28"/>
    <mergeCell ref="A93:D93"/>
  </mergeCells>
  <pageMargins left="0.51180555555555496" right="0.51180555555555496" top="0.78749999999999998" bottom="0.78749999999999998" header="0.51180555555555496" footer="0.51180555555555496"/>
  <pageSetup paperSize="9" scale="31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RowHeight="15"/>
  <cols>
    <col min="1" max="1025" width="8.710937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RowHeight="15"/>
  <cols>
    <col min="1" max="1025" width="8.710937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RowHeight="15"/>
  <cols>
    <col min="1" max="1025" width="8.710937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Plan1</vt:lpstr>
      <vt:lpstr>Plan4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Maria Vitoria Neves Feitosa de Araujo</cp:lastModifiedBy>
  <cp:revision>8</cp:revision>
  <cp:lastPrinted>2021-12-09T19:17:05Z</cp:lastPrinted>
  <dcterms:created xsi:type="dcterms:W3CDTF">2021-09-30T13:08:24Z</dcterms:created>
  <dcterms:modified xsi:type="dcterms:W3CDTF">2021-12-09T19:18:04Z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