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'detalhamento_das_despesas'!$A$1:$O$121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<sst xmlns="http://schemas.openxmlformats.org/spreadsheetml/2006/main" count="111" uniqueCount="66">
  <si>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</si>
  <si>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</si>
  <si>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</si>
  <si>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</si>
  <si>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</si>
  <si>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</si>
  <si>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</si>
  <si>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</si>
  <si>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</si>
  <si>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</si>
  <si>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</si>
  <si>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</si>
  <si>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</si>
  <si>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</si>
  <si>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</si>
  <si>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</si>
  <si>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</si>
  <si>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</si>
  <si>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</si>
  <si>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</si>
  <si>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</si>
  <si>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</si>
  <si>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</si>
  <si>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</si>
  <si>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</si>
  <si>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</si>
  <si>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</si>
  <si>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</si>
  <si>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</si>
  <si>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</si>
  <si>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</si>
  <si>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</si>
  <si>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</si>
  <si>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</si>
  <si>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</si>
  <si>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</si>
  <si>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</si>
  <si>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</si>
  <si>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</si>
  <si>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</si>
  <si>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</si>
  <si>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</si>
  <si>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</si>
  <si>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</si>
  <si>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</si>
  <si>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</si>
  <si>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</si>
  <si>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</si>
  <si>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</si>
  <si>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</si>
  <si>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</si>
  <si>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</si>
  <si>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</si>
  <si>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</si>
  <si>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</si>
  <si>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03/10/2019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</si>
  <si>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</si>
  <si>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</si>
  <si>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</si>
  <si>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</si>
  <si>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SETEMBRO/2019</t>
  </si>
  <si>
    <t>NÃO HÁ DADOS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</si>
  <si>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</si>
  <si>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</si>
  <si>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</si>
  <si>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D E T A L H A M E N T O   D A S   D E S P E S A S – F. PROVITA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</si>
</sst>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6">
    <font>
      <sz val="11"/>
      <color indexed="63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right"/>
    </xf>
    <xf numFmtId="0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view="pageBreakPreview" zoomScale="70" zoomScaleNormal="70" zoomScaleSheetLayoutView="7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25" sqref="A25"/>
      <selection pane="bottomRight" activeCell="J107" sqref="J107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60</v>
      </c>
      <c r="L2" s="36"/>
      <c r="M2" s="36"/>
      <c r="N2" s="36"/>
      <c r="O2" s="36"/>
    </row>
    <row r="3" spans="1:15" ht="28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1</v>
      </c>
      <c r="B5" s="33" t="s">
        <v>2</v>
      </c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O7">SUM(B8:B18)</f>
        <v>220282528</v>
      </c>
      <c r="C7" s="7">
        <f t="shared" si="0"/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14495184.419999998</v>
      </c>
      <c r="G7" s="7">
        <f t="shared" si="0"/>
        <v>16339254.66</v>
      </c>
      <c r="H7" s="7">
        <f t="shared" si="0"/>
        <v>21258097.630000003</v>
      </c>
      <c r="I7" s="7">
        <f t="shared" si="0"/>
        <v>18882852.29</v>
      </c>
      <c r="J7" s="7">
        <f t="shared" si="0"/>
        <v>15904050.010000002</v>
      </c>
      <c r="K7" s="7">
        <f t="shared" si="0"/>
        <v>20854386.72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155317180.82999998</v>
      </c>
      <c r="P7" s="8"/>
    </row>
    <row r="8" spans="1:15" s="12" customFormat="1" ht="30" customHeight="1">
      <c r="A8" s="10" t="s">
        <v>18</v>
      </c>
      <c r="B8" s="11">
        <v>17784500</v>
      </c>
      <c r="C8" s="11">
        <v>2088084.72</v>
      </c>
      <c r="D8" s="11">
        <v>2084449.34</v>
      </c>
      <c r="E8" s="11">
        <v>2391951.95</v>
      </c>
      <c r="F8" s="11">
        <v>1974118.65</v>
      </c>
      <c r="G8" s="11">
        <v>2326878.22</v>
      </c>
      <c r="H8" s="11">
        <v>1981840.09</v>
      </c>
      <c r="I8" s="11">
        <v>27822.8</v>
      </c>
      <c r="J8" s="11">
        <v>0</v>
      </c>
      <c r="K8" s="11">
        <v>407228.89</v>
      </c>
      <c r="L8" s="11"/>
      <c r="M8" s="11"/>
      <c r="N8" s="11"/>
      <c r="O8" s="11">
        <f aca="true" t="shared" si="1" ref="O8:O18">SUM(C8:N8)</f>
        <v>13282374.660000002</v>
      </c>
    </row>
    <row r="9" spans="1:15" s="12" customFormat="1" ht="30" customHeight="1">
      <c r="A9" s="10" t="s">
        <v>19</v>
      </c>
      <c r="B9" s="11">
        <v>10086028</v>
      </c>
      <c r="C9" s="11">
        <v>855905.24</v>
      </c>
      <c r="D9" s="11">
        <v>865708.78</v>
      </c>
      <c r="E9" s="11">
        <v>1029927.48</v>
      </c>
      <c r="F9" s="11">
        <v>930948.98</v>
      </c>
      <c r="G9" s="11">
        <v>1069253.48</v>
      </c>
      <c r="H9" s="11">
        <v>890299.81</v>
      </c>
      <c r="I9" s="11">
        <v>0</v>
      </c>
      <c r="J9" s="11">
        <v>0</v>
      </c>
      <c r="K9" s="11">
        <v>177438.09</v>
      </c>
      <c r="L9" s="11"/>
      <c r="M9" s="11"/>
      <c r="N9" s="11"/>
      <c r="O9" s="11">
        <f t="shared" si="1"/>
        <v>5819481.859999999</v>
      </c>
    </row>
    <row r="10" spans="1:15" s="12" customFormat="1" ht="30" customHeight="1">
      <c r="A10" s="10" t="s">
        <v>20</v>
      </c>
      <c r="B10" s="11">
        <v>100000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136706000</v>
      </c>
      <c r="C12" s="11">
        <v>13095467.31</v>
      </c>
      <c r="D12" s="11">
        <v>9777502.42</v>
      </c>
      <c r="E12" s="11">
        <v>11526272.06</v>
      </c>
      <c r="F12" s="11">
        <v>10105893.77</v>
      </c>
      <c r="G12" s="11">
        <v>11434389.53</v>
      </c>
      <c r="H12" s="11">
        <v>10837338.9</v>
      </c>
      <c r="I12" s="11">
        <v>13126768.95</v>
      </c>
      <c r="J12" s="11">
        <v>10201554.64</v>
      </c>
      <c r="K12" s="11">
        <v>13879028.33</v>
      </c>
      <c r="L12" s="11"/>
      <c r="M12" s="11"/>
      <c r="N12" s="11"/>
      <c r="O12" s="11">
        <f t="shared" si="1"/>
        <v>103984215.91</v>
      </c>
    </row>
    <row r="13" spans="1:15" s="16" customFormat="1" ht="30" customHeight="1">
      <c r="A13" s="13" t="s">
        <v>23</v>
      </c>
      <c r="B13" s="14">
        <f>1851000+18320000</f>
        <v>20171000</v>
      </c>
      <c r="C13" s="14">
        <v>961.92</v>
      </c>
      <c r="D13" s="14">
        <v>184035.91</v>
      </c>
      <c r="E13" s="14">
        <v>156623.47</v>
      </c>
      <c r="F13" s="14">
        <v>138468.09</v>
      </c>
      <c r="G13" s="14">
        <v>137567.26</v>
      </c>
      <c r="H13" s="15">
        <f>141998.09+618329.22</f>
        <v>760327.3099999999</v>
      </c>
      <c r="I13" s="14">
        <f>140286.51+2361375.32</f>
        <v>2501661.83</v>
      </c>
      <c r="J13" s="14">
        <f>136944.41+2377113.82</f>
        <v>2514058.23</v>
      </c>
      <c r="K13" s="14">
        <f>140710.26+3417110.71</f>
        <v>3557820.9699999997</v>
      </c>
      <c r="L13" s="14"/>
      <c r="M13" s="14"/>
      <c r="N13" s="14"/>
      <c r="O13" s="14">
        <f t="shared" si="1"/>
        <v>9951524.989999998</v>
      </c>
    </row>
    <row r="14" spans="1:15" s="16" customFormat="1" ht="30" customHeight="1">
      <c r="A14" s="13" t="s">
        <v>24</v>
      </c>
      <c r="B14" s="11">
        <v>11050000</v>
      </c>
      <c r="C14" s="14">
        <v>1131841.09</v>
      </c>
      <c r="D14" s="14">
        <v>1094262.97</v>
      </c>
      <c r="E14" s="14">
        <v>1061152.43</v>
      </c>
      <c r="F14" s="11">
        <v>1147140.33</v>
      </c>
      <c r="G14" s="14">
        <v>1199597.42</v>
      </c>
      <c r="H14" s="14">
        <v>1157507.57</v>
      </c>
      <c r="I14" s="14">
        <v>1110008.99</v>
      </c>
      <c r="J14" s="14">
        <v>1131560.87</v>
      </c>
      <c r="K14" s="14">
        <v>1229468.91</v>
      </c>
      <c r="L14" s="14"/>
      <c r="M14" s="14"/>
      <c r="N14" s="14"/>
      <c r="O14" s="14">
        <f t="shared" si="1"/>
        <v>10262540.580000002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f>11202000+11080000</f>
        <v>22282000</v>
      </c>
      <c r="C16" s="11">
        <v>33218.93</v>
      </c>
      <c r="D16" s="11">
        <v>15031.94</v>
      </c>
      <c r="E16" s="11">
        <v>8500</v>
      </c>
      <c r="F16" s="11">
        <v>128868.93</v>
      </c>
      <c r="G16" s="11">
        <v>131393.04</v>
      </c>
      <c r="H16" s="15">
        <f>160265.68+5436518.27</f>
        <v>5596783.949999999</v>
      </c>
      <c r="I16" s="11">
        <f>8734.17+2073855.55</f>
        <v>2082589.72</v>
      </c>
      <c r="J16" s="11">
        <f>8500+2014376.27</f>
        <v>2022876.27</v>
      </c>
      <c r="K16" s="11">
        <f>15002+1545265.42</f>
        <v>1560267.42</v>
      </c>
      <c r="L16" s="11"/>
      <c r="M16" s="11"/>
      <c r="N16" s="11"/>
      <c r="O16" s="14">
        <f t="shared" si="1"/>
        <v>11579530.2</v>
      </c>
    </row>
    <row r="17" spans="1:15" s="12" customFormat="1" ht="30" customHeight="1">
      <c r="A17" s="10" t="s">
        <v>27</v>
      </c>
      <c r="B17" s="11">
        <v>800000</v>
      </c>
      <c r="C17" s="11">
        <v>77654.2</v>
      </c>
      <c r="D17" s="11">
        <v>87802.94</v>
      </c>
      <c r="E17" s="11">
        <v>17000</v>
      </c>
      <c r="F17" s="11">
        <v>69745.67</v>
      </c>
      <c r="G17" s="11">
        <v>40175.71</v>
      </c>
      <c r="H17" s="11">
        <v>34000</v>
      </c>
      <c r="I17" s="11">
        <v>34000</v>
      </c>
      <c r="J17" s="11">
        <v>34000</v>
      </c>
      <c r="K17" s="11">
        <v>43134.11</v>
      </c>
      <c r="L17" s="11"/>
      <c r="M17" s="11"/>
      <c r="N17" s="11"/>
      <c r="O17" s="11">
        <f t="shared" si="1"/>
        <v>437512.63</v>
      </c>
    </row>
    <row r="18" spans="1:15" s="12" customFormat="1" ht="30" customHeight="1">
      <c r="A18" s="10" t="s">
        <v>28</v>
      </c>
      <c r="B18" s="11">
        <v>1301000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/>
      <c r="O18" s="11">
        <f t="shared" si="1"/>
        <v>0</v>
      </c>
    </row>
    <row r="19" spans="1:15" s="12" customFormat="1" ht="25.5" customHeight="1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18"/>
      <c r="O19" s="11"/>
    </row>
    <row r="20" spans="1:15" s="5" customFormat="1" ht="25.5" customHeight="1">
      <c r="A20" s="6" t="s">
        <v>29</v>
      </c>
      <c r="B20" s="19">
        <f aca="true" t="shared" si="2" ref="B20:K20">SUM(B21:B38)</f>
        <v>54874273.04</v>
      </c>
      <c r="C20" s="19">
        <f t="shared" si="2"/>
        <v>2179897.6799999997</v>
      </c>
      <c r="D20" s="19">
        <f t="shared" si="2"/>
        <v>3189592.43</v>
      </c>
      <c r="E20" s="19">
        <f t="shared" si="2"/>
        <v>3265767.27</v>
      </c>
      <c r="F20" s="19">
        <f t="shared" si="2"/>
        <v>3880544.6</v>
      </c>
      <c r="G20" s="19">
        <f t="shared" si="2"/>
        <v>4597702.9799999995</v>
      </c>
      <c r="H20" s="19">
        <f t="shared" si="2"/>
        <v>3743445.5700000003</v>
      </c>
      <c r="I20" s="19">
        <f t="shared" si="2"/>
        <v>3854593.48</v>
      </c>
      <c r="J20" s="19">
        <f t="shared" si="2"/>
        <v>4193310.7600000002</v>
      </c>
      <c r="K20" s="19">
        <f t="shared" si="2"/>
        <v>4109182.84</v>
      </c>
      <c r="L20" s="19">
        <f>SUM(L21:L37)</f>
        <v>0</v>
      </c>
      <c r="M20" s="19">
        <f>SUM(M21:M38)</f>
        <v>0</v>
      </c>
      <c r="N20" s="19">
        <f>SUM(N21:N38)</f>
        <v>0</v>
      </c>
      <c r="O20" s="19">
        <f>SUM(O21:O38)</f>
        <v>33014037.61</v>
      </c>
    </row>
    <row r="21" spans="1:15" s="12" customFormat="1" ht="30" customHeight="1">
      <c r="A21" s="10" t="s">
        <v>30</v>
      </c>
      <c r="B21" s="11">
        <v>1645000</v>
      </c>
      <c r="C21" s="11">
        <v>0</v>
      </c>
      <c r="D21" s="11">
        <v>0</v>
      </c>
      <c r="E21" s="11">
        <v>0</v>
      </c>
      <c r="F21" s="11">
        <v>0</v>
      </c>
      <c r="G21" s="11">
        <v>500000</v>
      </c>
      <c r="H21" s="11">
        <v>0</v>
      </c>
      <c r="I21" s="11">
        <v>200000</v>
      </c>
      <c r="J21" s="11">
        <v>100000</v>
      </c>
      <c r="K21" s="11">
        <v>143596</v>
      </c>
      <c r="L21" s="11"/>
      <c r="M21" s="11"/>
      <c r="N21" s="11"/>
      <c r="O21" s="11">
        <f aca="true" t="shared" si="3" ref="O21:O37">SUM(C21:N21)</f>
        <v>943596</v>
      </c>
    </row>
    <row r="22" spans="1:15" s="12" customFormat="1" ht="30" customHeight="1">
      <c r="A22" s="10" t="s">
        <v>31</v>
      </c>
      <c r="B22" s="11">
        <v>11201000</v>
      </c>
      <c r="C22" s="11">
        <v>595850.58</v>
      </c>
      <c r="D22" s="11">
        <v>581269.39</v>
      </c>
      <c r="E22" s="11">
        <v>668694.59</v>
      </c>
      <c r="F22" s="11">
        <v>599342.85</v>
      </c>
      <c r="G22" s="11">
        <v>594278.51</v>
      </c>
      <c r="H22" s="11">
        <v>608945.89</v>
      </c>
      <c r="I22" s="11">
        <v>599740.45</v>
      </c>
      <c r="J22" s="11">
        <v>598966.15</v>
      </c>
      <c r="K22" s="11">
        <v>614447.93</v>
      </c>
      <c r="L22" s="11"/>
      <c r="M22" s="11"/>
      <c r="N22" s="11"/>
      <c r="O22" s="11">
        <f t="shared" si="3"/>
        <v>5461536.34</v>
      </c>
    </row>
    <row r="23" spans="1:15" s="12" customFormat="1" ht="30" customHeight="1">
      <c r="A23" s="10" t="s">
        <v>32</v>
      </c>
      <c r="B23" s="11">
        <v>482000</v>
      </c>
      <c r="C23" s="11">
        <v>11563.36</v>
      </c>
      <c r="D23" s="11">
        <v>21405.35</v>
      </c>
      <c r="E23" s="11">
        <v>84505.61</v>
      </c>
      <c r="F23" s="11">
        <v>71126.77</v>
      </c>
      <c r="G23" s="11">
        <v>61978.16</v>
      </c>
      <c r="H23" s="11">
        <v>10635.93</v>
      </c>
      <c r="I23" s="11">
        <v>43348.41</v>
      </c>
      <c r="J23" s="11">
        <v>97381.49</v>
      </c>
      <c r="K23" s="11">
        <v>74590.03</v>
      </c>
      <c r="L23" s="11"/>
      <c r="M23" s="11"/>
      <c r="N23" s="11"/>
      <c r="O23" s="11">
        <f t="shared" si="3"/>
        <v>476535.11</v>
      </c>
    </row>
    <row r="24" spans="1:15" s="12" customFormat="1" ht="30" customHeight="1">
      <c r="A24" s="10" t="s">
        <v>33</v>
      </c>
      <c r="B24" s="11">
        <v>1511000</v>
      </c>
      <c r="C24" s="11">
        <v>0</v>
      </c>
      <c r="D24" s="11">
        <v>24080.83</v>
      </c>
      <c r="E24" s="11">
        <v>51003.09</v>
      </c>
      <c r="F24" s="11">
        <v>28581.2</v>
      </c>
      <c r="G24" s="11">
        <v>110904.22</v>
      </c>
      <c r="H24" s="11">
        <v>89057</v>
      </c>
      <c r="I24" s="11">
        <v>56868.8</v>
      </c>
      <c r="J24" s="11">
        <v>36542.22</v>
      </c>
      <c r="K24" s="11">
        <v>43116.74</v>
      </c>
      <c r="L24" s="11"/>
      <c r="M24" s="11"/>
      <c r="N24" s="11"/>
      <c r="O24" s="11">
        <f t="shared" si="3"/>
        <v>440154.1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>
        <v>80475.98</v>
      </c>
      <c r="G27" s="11">
        <v>70901.75</v>
      </c>
      <c r="H27" s="11">
        <v>53455.17</v>
      </c>
      <c r="I27" s="11">
        <v>18285.44</v>
      </c>
      <c r="J27" s="11">
        <v>22987.86</v>
      </c>
      <c r="K27" s="11">
        <v>62824.29</v>
      </c>
      <c r="L27" s="11"/>
      <c r="M27" s="11"/>
      <c r="N27" s="11"/>
      <c r="O27" s="11">
        <f t="shared" si="3"/>
        <v>375011.54</v>
      </c>
    </row>
    <row r="28" spans="1:15" s="12" customFormat="1" ht="30" customHeight="1">
      <c r="A28" s="10" t="s">
        <v>37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260500</v>
      </c>
      <c r="C29" s="11">
        <v>0</v>
      </c>
      <c r="D29" s="11">
        <v>0</v>
      </c>
      <c r="E29" s="11">
        <v>20861.93</v>
      </c>
      <c r="F29" s="11">
        <v>36723.86</v>
      </c>
      <c r="G29" s="11">
        <v>15322.73</v>
      </c>
      <c r="H29" s="11">
        <v>5000</v>
      </c>
      <c r="I29" s="11">
        <v>16079.36</v>
      </c>
      <c r="J29" s="11">
        <v>10475.93</v>
      </c>
      <c r="K29" s="11">
        <v>15858.43</v>
      </c>
      <c r="L29" s="11"/>
      <c r="M29" s="11"/>
      <c r="N29" s="11"/>
      <c r="O29" s="11">
        <f t="shared" si="3"/>
        <v>120322.23999999999</v>
      </c>
    </row>
    <row r="30" spans="1:15" s="12" customFormat="1" ht="30" customHeight="1">
      <c r="A30" s="10" t="s">
        <v>39</v>
      </c>
      <c r="B30" s="11">
        <v>2057000</v>
      </c>
      <c r="C30" s="11">
        <v>0</v>
      </c>
      <c r="D30" s="11">
        <v>0</v>
      </c>
      <c r="E30" s="11">
        <v>124486.69</v>
      </c>
      <c r="F30" s="11">
        <v>135697.88</v>
      </c>
      <c r="G30" s="11">
        <v>271352.9</v>
      </c>
      <c r="H30" s="11">
        <v>135848.79</v>
      </c>
      <c r="I30" s="11">
        <v>0</v>
      </c>
      <c r="J30" s="11">
        <v>291556.01</v>
      </c>
      <c r="K30" s="11">
        <v>155707.22</v>
      </c>
      <c r="L30" s="11"/>
      <c r="M30" s="11"/>
      <c r="N30" s="11"/>
      <c r="O30" s="11">
        <f t="shared" si="3"/>
        <v>1114649.49</v>
      </c>
    </row>
    <row r="31" spans="1:15" s="12" customFormat="1" ht="30" customHeight="1">
      <c r="A31" s="10" t="s">
        <v>40</v>
      </c>
      <c r="B31" s="11">
        <v>8189614.71</v>
      </c>
      <c r="C31" s="11">
        <v>156566.8</v>
      </c>
      <c r="D31" s="11">
        <v>379981.1</v>
      </c>
      <c r="E31" s="11">
        <v>436714.54</v>
      </c>
      <c r="F31" s="11">
        <v>343819.19</v>
      </c>
      <c r="G31" s="11">
        <v>536986.48</v>
      </c>
      <c r="H31" s="11">
        <v>629486.35</v>
      </c>
      <c r="I31" s="11">
        <v>496584.91</v>
      </c>
      <c r="J31" s="11">
        <v>672731.49</v>
      </c>
      <c r="K31" s="11">
        <v>593956.19</v>
      </c>
      <c r="L31" s="11"/>
      <c r="M31" s="11"/>
      <c r="N31" s="11"/>
      <c r="O31" s="11">
        <f t="shared" si="3"/>
        <v>4246827.050000001</v>
      </c>
    </row>
    <row r="32" spans="1:15" s="12" customFormat="1" ht="30" customHeight="1">
      <c r="A32" s="10" t="s">
        <v>41</v>
      </c>
      <c r="B32" s="11">
        <v>3550000</v>
      </c>
      <c r="C32" s="11">
        <v>0</v>
      </c>
      <c r="D32" s="11">
        <v>0</v>
      </c>
      <c r="E32" s="11">
        <v>159860.72</v>
      </c>
      <c r="F32" s="11">
        <v>49849.83</v>
      </c>
      <c r="G32" s="11">
        <v>242893.03</v>
      </c>
      <c r="H32" s="11">
        <v>57011.91</v>
      </c>
      <c r="I32" s="11">
        <v>197521.72</v>
      </c>
      <c r="J32" s="11">
        <v>49095.81</v>
      </c>
      <c r="K32" s="11">
        <v>184970.5</v>
      </c>
      <c r="L32" s="11"/>
      <c r="M32" s="11"/>
      <c r="N32" s="11"/>
      <c r="O32" s="11">
        <f t="shared" si="3"/>
        <v>941203.52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>
        <v>1353431.98</v>
      </c>
      <c r="G33" s="11">
        <v>1363477.4</v>
      </c>
      <c r="H33" s="11">
        <v>1400445.69</v>
      </c>
      <c r="I33" s="20">
        <v>1411404.62</v>
      </c>
      <c r="J33" s="11">
        <v>1438927.4</v>
      </c>
      <c r="K33" s="11">
        <v>1385532.04</v>
      </c>
      <c r="L33" s="11"/>
      <c r="M33" s="11"/>
      <c r="N33" s="11"/>
      <c r="O33" s="11">
        <f t="shared" si="3"/>
        <v>12412973.95</v>
      </c>
    </row>
    <row r="34" spans="1:15" s="12" customFormat="1" ht="30" customHeight="1">
      <c r="A34" s="10" t="s">
        <v>43</v>
      </c>
      <c r="B34" s="11">
        <v>10000</v>
      </c>
      <c r="C34" s="11">
        <v>0</v>
      </c>
      <c r="D34" s="11">
        <v>52.48</v>
      </c>
      <c r="E34" s="11">
        <v>13.12</v>
      </c>
      <c r="F34" s="11">
        <v>0</v>
      </c>
      <c r="G34" s="11">
        <v>0</v>
      </c>
      <c r="H34" s="11">
        <v>0</v>
      </c>
      <c r="I34" s="21">
        <v>0</v>
      </c>
      <c r="J34" s="11">
        <v>0</v>
      </c>
      <c r="K34" s="11">
        <v>0</v>
      </c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26</v>
      </c>
      <c r="B35" s="11">
        <v>32158.33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2158.33</v>
      </c>
      <c r="I35" s="11">
        <v>0</v>
      </c>
      <c r="J35" s="11">
        <v>0</v>
      </c>
      <c r="K35" s="11">
        <v>26723</v>
      </c>
      <c r="L35" s="11"/>
      <c r="M35" s="11"/>
      <c r="N35" s="11"/>
      <c r="O35" s="11">
        <f t="shared" si="3"/>
        <v>28881.33</v>
      </c>
    </row>
    <row r="36" spans="1:15" s="12" customFormat="1" ht="30" customHeight="1">
      <c r="A36" s="10" t="s">
        <v>27</v>
      </c>
      <c r="B36" s="11">
        <v>7926000</v>
      </c>
      <c r="C36" s="11">
        <v>39726.37</v>
      </c>
      <c r="D36" s="11">
        <v>799674.35</v>
      </c>
      <c r="E36" s="11">
        <v>353110.61</v>
      </c>
      <c r="F36" s="11">
        <v>1181495.06</v>
      </c>
      <c r="G36" s="11">
        <v>829607.8</v>
      </c>
      <c r="H36" s="11">
        <v>751400.51</v>
      </c>
      <c r="I36" s="11">
        <v>814759.77</v>
      </c>
      <c r="J36" s="11">
        <v>874646.4</v>
      </c>
      <c r="K36" s="11">
        <v>807860.47</v>
      </c>
      <c r="L36" s="11"/>
      <c r="M36" s="11"/>
      <c r="N36" s="11"/>
      <c r="O36" s="11">
        <f t="shared" si="3"/>
        <v>6452281.340000001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/>
      <c r="N37" s="11"/>
      <c r="O37" s="11">
        <f t="shared" si="3"/>
        <v>0</v>
      </c>
    </row>
    <row r="38" spans="1:15" s="12" customFormat="1" ht="25.5" customHeight="1">
      <c r="A38" s="1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8"/>
      <c r="N38" s="18"/>
      <c r="O38" s="22"/>
    </row>
    <row r="39" spans="1:15" s="24" customFormat="1" ht="25.5" customHeight="1">
      <c r="A39" s="6" t="s">
        <v>45</v>
      </c>
      <c r="B39" s="23">
        <f>SUM(B40:B46)</f>
        <v>4440010.140000001</v>
      </c>
      <c r="C39" s="23">
        <f>SUM(C40:C45)</f>
        <v>0</v>
      </c>
      <c r="D39" s="23">
        <f>SUM(D40:D46)</f>
        <v>0</v>
      </c>
      <c r="E39" s="23">
        <f>SUM(E40:E45)</f>
        <v>0</v>
      </c>
      <c r="F39" s="23">
        <f>SUM(F40:F45)</f>
        <v>156838.48</v>
      </c>
      <c r="G39" s="23">
        <f>SUM(G40:G45)</f>
        <v>80626.81</v>
      </c>
      <c r="H39" s="23">
        <f>SUM(H40:H45)</f>
        <v>60947.98</v>
      </c>
      <c r="I39" s="23">
        <f>SUM(I40:I46)</f>
        <v>110914.66</v>
      </c>
      <c r="J39" s="23">
        <f>SUM(J40:J45)</f>
        <v>97999.6</v>
      </c>
      <c r="K39" s="23">
        <f>SUM(K40:K45)</f>
        <v>245246.47</v>
      </c>
      <c r="L39" s="23">
        <f>SUM(L40:L45)</f>
        <v>0</v>
      </c>
      <c r="M39" s="23">
        <f>SUM(M40:M45)</f>
        <v>0</v>
      </c>
      <c r="N39" s="23">
        <f>SUM(N40:N45)</f>
        <v>0</v>
      </c>
      <c r="O39" s="23">
        <f>SUM(O40:O46)</f>
        <v>752574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/>
      <c r="N40" s="11"/>
      <c r="O40" s="11">
        <f aca="true" t="shared" si="4" ref="O40:O46"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/>
      <c r="M41" s="11"/>
      <c r="N41" s="11"/>
      <c r="O41" s="11">
        <f t="shared" si="4"/>
        <v>0</v>
      </c>
    </row>
    <row r="42" spans="1:15" s="12" customFormat="1" ht="30" customHeight="1">
      <c r="A42" s="10" t="s">
        <v>48</v>
      </c>
      <c r="B42" s="11">
        <v>2039082.54</v>
      </c>
      <c r="C42" s="11">
        <v>0</v>
      </c>
      <c r="D42" s="11">
        <v>0</v>
      </c>
      <c r="E42" s="11">
        <v>0</v>
      </c>
      <c r="F42" s="11">
        <v>47374.88</v>
      </c>
      <c r="G42" s="11">
        <v>3153.43</v>
      </c>
      <c r="H42" s="11">
        <v>8690</v>
      </c>
      <c r="I42" s="11">
        <v>0</v>
      </c>
      <c r="J42" s="11">
        <v>0</v>
      </c>
      <c r="K42" s="11">
        <v>177656.19</v>
      </c>
      <c r="L42" s="11"/>
      <c r="M42" s="11"/>
      <c r="N42" s="11"/>
      <c r="O42" s="11">
        <f t="shared" si="4"/>
        <v>236874.5</v>
      </c>
    </row>
    <row r="43" spans="1:15" s="12" customFormat="1" ht="30" customHeight="1">
      <c r="A43" s="10" t="s">
        <v>49</v>
      </c>
      <c r="B43" s="11">
        <v>2258104.1</v>
      </c>
      <c r="C43" s="11">
        <v>0</v>
      </c>
      <c r="D43" s="11">
        <v>0</v>
      </c>
      <c r="E43" s="11">
        <v>0</v>
      </c>
      <c r="F43" s="11">
        <v>109463.6</v>
      </c>
      <c r="G43" s="11">
        <v>70649.88</v>
      </c>
      <c r="H43" s="11">
        <v>52257.98</v>
      </c>
      <c r="I43" s="11">
        <v>64417.66</v>
      </c>
      <c r="J43" s="11">
        <v>97999.6</v>
      </c>
      <c r="K43" s="11">
        <v>67590.28</v>
      </c>
      <c r="L43" s="11"/>
      <c r="M43" s="11"/>
      <c r="N43" s="11"/>
      <c r="O43" s="11">
        <f t="shared" si="4"/>
        <v>462379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/>
      <c r="M44" s="18"/>
      <c r="N44" s="18"/>
      <c r="O44" s="11">
        <f t="shared" si="4"/>
        <v>0</v>
      </c>
    </row>
    <row r="45" spans="1:15" s="12" customFormat="1" ht="30" customHeight="1">
      <c r="A45" s="10" t="s">
        <v>26</v>
      </c>
      <c r="B45" s="11">
        <v>6823.5</v>
      </c>
      <c r="C45" s="11">
        <v>0</v>
      </c>
      <c r="D45" s="11">
        <v>0</v>
      </c>
      <c r="E45" s="11">
        <v>0</v>
      </c>
      <c r="F45" s="11">
        <v>0</v>
      </c>
      <c r="G45" s="11">
        <v>6823.5</v>
      </c>
      <c r="H45" s="11">
        <v>0</v>
      </c>
      <c r="I45" s="11">
        <v>0</v>
      </c>
      <c r="J45" s="11">
        <v>0</v>
      </c>
      <c r="K45" s="11">
        <v>0</v>
      </c>
      <c r="L45" s="11"/>
      <c r="M45" s="18"/>
      <c r="N45" s="18"/>
      <c r="O45" s="11">
        <f t="shared" si="4"/>
        <v>6823.5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46497</v>
      </c>
      <c r="J46" s="11">
        <v>0</v>
      </c>
      <c r="K46" s="11">
        <v>0</v>
      </c>
      <c r="L46" s="11"/>
      <c r="M46" s="18"/>
      <c r="N46" s="18"/>
      <c r="O46" s="11">
        <f t="shared" si="4"/>
        <v>46497</v>
      </c>
    </row>
    <row r="47" spans="1:15" s="24" customFormat="1" ht="25.5" customHeight="1">
      <c r="A47" s="6" t="s">
        <v>51</v>
      </c>
      <c r="B47" s="23">
        <f>B48</f>
        <v>0</v>
      </c>
      <c r="C47" s="23">
        <f>C48</f>
        <v>0</v>
      </c>
      <c r="D47" s="23">
        <v>0</v>
      </c>
      <c r="E47" s="23">
        <v>0</v>
      </c>
      <c r="F47" s="23">
        <f aca="true" t="shared" si="5" ref="F47:O47">F48</f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</row>
    <row r="48" spans="1:15" s="12" customFormat="1" ht="25.5" customHeight="1">
      <c r="A48" s="25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/>
      <c r="M48" s="18"/>
      <c r="N48" s="18"/>
      <c r="O48" s="11">
        <f>SUM(C48:N48)</f>
        <v>0</v>
      </c>
    </row>
    <row r="49" spans="1:15" s="28" customFormat="1" ht="25.5" customHeight="1">
      <c r="A49" s="26" t="s">
        <v>53</v>
      </c>
      <c r="B49" s="27">
        <f>B7+B20+B39+B47</f>
        <v>279596811.18</v>
      </c>
      <c r="C49" s="27">
        <f>C39+C20+C7+C47</f>
        <v>19463031.09</v>
      </c>
      <c r="D49" s="27">
        <f>D7+D20+D39</f>
        <v>17298386.73</v>
      </c>
      <c r="E49" s="27">
        <f>E39+E20+E7+E47</f>
        <v>19457194.66</v>
      </c>
      <c r="F49" s="27">
        <f>F39+F20+F7+F47</f>
        <v>18532567.5</v>
      </c>
      <c r="G49" s="27">
        <f>G39+G20+G7+G47</f>
        <v>21017584.45</v>
      </c>
      <c r="H49" s="27">
        <f>H7+H20+H39+H47</f>
        <v>25062491.180000003</v>
      </c>
      <c r="I49" s="27">
        <f>I7+I20+I39+I47</f>
        <v>22848360.43</v>
      </c>
      <c r="J49" s="27">
        <f>J47+J39+J20+J7</f>
        <v>20195360.37</v>
      </c>
      <c r="K49" s="27">
        <f>K47+K39+K20+K7</f>
        <v>25208816.029999997</v>
      </c>
      <c r="L49" s="27">
        <v>0</v>
      </c>
      <c r="M49" s="27">
        <v>0</v>
      </c>
      <c r="N49" s="27">
        <v>0</v>
      </c>
      <c r="O49" s="27">
        <f>O47+O39+O20+O7</f>
        <v>189083792.44</v>
      </c>
    </row>
    <row r="50" spans="1:15" ht="15">
      <c r="A50" s="28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32" t="s">
        <v>56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33" t="s">
        <v>1</v>
      </c>
      <c r="B58" s="33" t="s">
        <v>2</v>
      </c>
      <c r="C58" s="34" t="s">
        <v>3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>
      <c r="A59" s="33"/>
      <c r="B59" s="33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9">
        <f>SUM(B61:B76)</f>
        <v>297000</v>
      </c>
      <c r="C60" s="19">
        <f aca="true" t="shared" si="6" ref="C60:O60">SUM(C61:C74)</f>
        <v>0</v>
      </c>
      <c r="D60" s="19">
        <f t="shared" si="6"/>
        <v>0</v>
      </c>
      <c r="E60" s="19">
        <f t="shared" si="6"/>
        <v>0</v>
      </c>
      <c r="F60" s="19">
        <f t="shared" si="6"/>
        <v>0</v>
      </c>
      <c r="G60" s="19">
        <f t="shared" si="6"/>
        <v>0</v>
      </c>
      <c r="H60" s="19">
        <f t="shared" si="6"/>
        <v>0</v>
      </c>
      <c r="I60" s="19">
        <f t="shared" si="6"/>
        <v>0</v>
      </c>
      <c r="J60" s="19">
        <f t="shared" si="6"/>
        <v>0</v>
      </c>
      <c r="K60" s="19">
        <f t="shared" si="6"/>
        <v>0</v>
      </c>
      <c r="L60" s="19">
        <f t="shared" si="6"/>
        <v>0</v>
      </c>
      <c r="M60" s="19">
        <f t="shared" si="6"/>
        <v>0</v>
      </c>
      <c r="N60" s="19">
        <f t="shared" si="6"/>
        <v>0</v>
      </c>
      <c r="O60" s="19">
        <f t="shared" si="6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  <c r="M61" s="11"/>
      <c r="N61" s="11"/>
      <c r="O61" s="11">
        <f aca="true" t="shared" si="7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  <c r="M62" s="11"/>
      <c r="N62" s="11"/>
      <c r="O62" s="11">
        <f t="shared" si="7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/>
      <c r="M63" s="11"/>
      <c r="N63" s="11"/>
      <c r="O63" s="11">
        <f t="shared" si="7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  <c r="M64" s="11"/>
      <c r="N64" s="11"/>
      <c r="O64" s="11">
        <f t="shared" si="7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  <c r="M65" s="11"/>
      <c r="N65" s="11"/>
      <c r="O65" s="11">
        <f t="shared" si="7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/>
      <c r="M66" s="11"/>
      <c r="N66" s="11"/>
      <c r="O66" s="11">
        <f t="shared" si="7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/>
      <c r="M67" s="11"/>
      <c r="N67" s="11"/>
      <c r="O67" s="11">
        <f t="shared" si="7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/>
      <c r="M68" s="11"/>
      <c r="N68" s="11"/>
      <c r="O68" s="11">
        <f t="shared" si="7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/>
      <c r="M69" s="11"/>
      <c r="N69" s="11"/>
      <c r="O69" s="11">
        <f t="shared" si="7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/>
      <c r="M70" s="11"/>
      <c r="N70" s="11"/>
      <c r="O70" s="11">
        <f t="shared" si="7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/>
      <c r="M71" s="11"/>
      <c r="N71" s="11"/>
      <c r="O71" s="11">
        <f t="shared" si="7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1"/>
      <c r="N72" s="11"/>
      <c r="O72" s="11">
        <f t="shared" si="7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/>
      <c r="M73" s="11"/>
      <c r="N73" s="11"/>
      <c r="O73" s="11">
        <f t="shared" si="7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/>
      <c r="M74" s="11"/>
      <c r="N74" s="11"/>
      <c r="O74" s="11">
        <f t="shared" si="7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8"/>
      <c r="N75" s="18"/>
      <c r="O75" s="22"/>
    </row>
    <row r="76" spans="1:15" ht="15.75">
      <c r="A76" s="1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8"/>
      <c r="N76" s="18"/>
      <c r="O76" s="22"/>
    </row>
    <row r="77" spans="1:15" ht="15.75">
      <c r="A77" s="6" t="s">
        <v>45</v>
      </c>
      <c r="B77" s="23">
        <f>SUM(B78:B83)</f>
        <v>888000</v>
      </c>
      <c r="C77" s="23">
        <f>SUM(C78:C83)</f>
        <v>0</v>
      </c>
      <c r="D77" s="23">
        <f>SUM(D78:D83)</f>
        <v>0</v>
      </c>
      <c r="E77" s="23">
        <v>0</v>
      </c>
      <c r="F77" s="23">
        <f aca="true" t="shared" si="8" ref="F77:O77">SUM(F78:F83)</f>
        <v>0</v>
      </c>
      <c r="G77" s="23">
        <f t="shared" si="8"/>
        <v>0</v>
      </c>
      <c r="H77" s="23">
        <f t="shared" si="8"/>
        <v>0</v>
      </c>
      <c r="I77" s="23">
        <f t="shared" si="8"/>
        <v>0</v>
      </c>
      <c r="J77" s="23">
        <f t="shared" si="8"/>
        <v>0</v>
      </c>
      <c r="K77" s="23">
        <f t="shared" si="8"/>
        <v>0</v>
      </c>
      <c r="L77" s="23">
        <f t="shared" si="8"/>
        <v>0</v>
      </c>
      <c r="M77" s="23">
        <f t="shared" si="8"/>
        <v>0</v>
      </c>
      <c r="N77" s="23">
        <f t="shared" si="8"/>
        <v>0</v>
      </c>
      <c r="O77" s="23">
        <f t="shared" si="8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/>
      <c r="M78" s="11"/>
      <c r="N78" s="11"/>
      <c r="O78" s="11">
        <f aca="true" t="shared" si="9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1"/>
      <c r="N79" s="11"/>
      <c r="O79" s="11">
        <f t="shared" si="9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/>
      <c r="M80" s="11"/>
      <c r="N80" s="11"/>
      <c r="O80" s="11">
        <f t="shared" si="9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/>
      <c r="M81" s="11"/>
      <c r="N81" s="11"/>
      <c r="O81" s="11">
        <f t="shared" si="9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/>
      <c r="M82" s="11"/>
      <c r="N82" s="11"/>
      <c r="O82" s="11">
        <f t="shared" si="9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/>
      <c r="M83" s="11"/>
      <c r="N83" s="11"/>
      <c r="O83" s="11">
        <f t="shared" si="9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51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0" ref="E85:O85">E86</f>
        <v>0</v>
      </c>
      <c r="F85" s="23">
        <f t="shared" si="10"/>
        <v>0</v>
      </c>
      <c r="G85" s="23">
        <f t="shared" si="10"/>
        <v>0</v>
      </c>
      <c r="H85" s="23">
        <f t="shared" si="10"/>
        <v>0</v>
      </c>
      <c r="I85" s="23">
        <f t="shared" si="10"/>
        <v>0</v>
      </c>
      <c r="J85" s="23">
        <f t="shared" si="10"/>
        <v>0</v>
      </c>
      <c r="K85" s="23">
        <f t="shared" si="10"/>
        <v>0</v>
      </c>
      <c r="L85" s="23">
        <f t="shared" si="10"/>
        <v>0</v>
      </c>
      <c r="M85" s="23">
        <f t="shared" si="10"/>
        <v>0</v>
      </c>
      <c r="N85" s="23">
        <f t="shared" si="10"/>
        <v>0</v>
      </c>
      <c r="O85" s="23">
        <f t="shared" si="10"/>
        <v>0</v>
      </c>
    </row>
    <row r="86" spans="1:15" s="12" customFormat="1" ht="25.5" customHeight="1">
      <c r="A86" s="25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/>
      <c r="M86" s="18"/>
      <c r="N86" s="18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6" t="s">
        <v>53</v>
      </c>
      <c r="B88" s="27">
        <f aca="true" t="shared" si="11" ref="B88:O88">B77+B60+B85</f>
        <v>1285000</v>
      </c>
      <c r="C88" s="27">
        <f t="shared" si="11"/>
        <v>0</v>
      </c>
      <c r="D88" s="27">
        <f t="shared" si="11"/>
        <v>0</v>
      </c>
      <c r="E88" s="27">
        <f t="shared" si="11"/>
        <v>0</v>
      </c>
      <c r="F88" s="27">
        <f t="shared" si="11"/>
        <v>0</v>
      </c>
      <c r="G88" s="27">
        <f t="shared" si="11"/>
        <v>0</v>
      </c>
      <c r="H88" s="27">
        <f t="shared" si="11"/>
        <v>0</v>
      </c>
      <c r="I88" s="27">
        <f t="shared" si="11"/>
        <v>0</v>
      </c>
      <c r="J88" s="27">
        <f t="shared" si="11"/>
        <v>0</v>
      </c>
      <c r="K88" s="27">
        <f t="shared" si="11"/>
        <v>0</v>
      </c>
      <c r="L88" s="27">
        <f t="shared" si="11"/>
        <v>0</v>
      </c>
      <c r="M88" s="27">
        <f t="shared" si="11"/>
        <v>0</v>
      </c>
      <c r="N88" s="27">
        <f t="shared" si="11"/>
        <v>0</v>
      </c>
      <c r="O88" s="27">
        <f t="shared" si="11"/>
        <v>0</v>
      </c>
    </row>
    <row r="89" ht="14.25">
      <c r="A89" s="31" t="s">
        <v>54</v>
      </c>
    </row>
    <row r="90" ht="15">
      <c r="A90" s="28" t="s">
        <v>55</v>
      </c>
    </row>
    <row r="93" ht="14.25">
      <c r="A93" t="s">
        <v>59</v>
      </c>
    </row>
    <row r="96" spans="1:15" ht="15.75">
      <c r="A96" s="32" t="s">
        <v>65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4.25">
      <c r="A97" s="38" t="s">
        <v>61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6" ht="15.75">
      <c r="A98" s="43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2"/>
    </row>
    <row r="99" spans="1:16" ht="15.75">
      <c r="A99" s="43"/>
      <c r="B99" s="43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/>
      <c r="P99" s="42"/>
    </row>
    <row r="100" spans="1:16" ht="15.75">
      <c r="A100" s="48"/>
      <c r="B100" s="49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  <c r="P100" s="42"/>
    </row>
    <row r="101" spans="1:16" ht="15.75">
      <c r="A101" s="38" t="s">
        <v>62</v>
      </c>
      <c r="B101" s="3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3"/>
      <c r="P101" s="42"/>
    </row>
    <row r="102" spans="1:16" ht="15.75">
      <c r="A102" s="38" t="s">
        <v>63</v>
      </c>
      <c r="B102" s="3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3"/>
      <c r="P102" s="42"/>
    </row>
    <row r="103" spans="1:16" ht="15.75">
      <c r="A103" s="39"/>
      <c r="B103" s="3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3"/>
      <c r="P103" s="42"/>
    </row>
    <row r="104" spans="1:16" ht="15.75">
      <c r="A104" s="40" t="s">
        <v>64</v>
      </c>
      <c r="B104" s="41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3"/>
      <c r="P104" s="42"/>
    </row>
    <row r="105" spans="3:15" ht="15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5" ht="14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1:15" ht="14.25">
      <c r="A107" s="55"/>
      <c r="B107" s="55"/>
      <c r="C107" s="55"/>
      <c r="D107" s="55"/>
      <c r="E107" s="55"/>
      <c r="F107" s="55"/>
      <c r="G107" s="55"/>
      <c r="H107" s="55"/>
      <c r="I107" s="55"/>
      <c r="J107" s="56"/>
      <c r="K107" s="55"/>
      <c r="L107" s="55"/>
      <c r="M107" s="55"/>
      <c r="N107" s="55"/>
      <c r="O107" s="55"/>
    </row>
    <row r="108" spans="3:15" ht="14.25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3:15" ht="14.25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3:15" ht="14.25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3:15" ht="14.2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</sheetData>
  <sheetProtection selectLockedCells="1" selectUnlockedCells="1"/>
  <mergeCells count="15">
    <mergeCell ref="C5:O5"/>
    <mergeCell ref="A96:O96"/>
    <mergeCell ref="A98:A99"/>
    <mergeCell ref="B98:B99"/>
    <mergeCell ref="C98:O98"/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5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2019-10-04T13:28:24Z</cp:lastPrinted>
  <dcterms:modified xsi:type="dcterms:W3CDTF">2019-10-14T13:02:38Z</dcterms:modified>
  <cp:category/>
  <cp:version/>
  <cp:contentType/>
  <cp:contentStatus/>
</cp:coreProperties>
</file>