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D7C91AC-9C14-420E-A480-39D502360D6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lan1" sheetId="1" r:id="rId1"/>
  </sheets>
  <definedNames>
    <definedName name="_xlnm._FilterDatabase" localSheetId="0" hidden="1">Plan1!$A$37:$AMJ$113</definedName>
    <definedName name="_xlnm.Print_Area" localSheetId="0">Plan1!$A$1:$M$125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9" i="1" l="1"/>
  <c r="A119" i="1"/>
  <c r="L117" i="1"/>
  <c r="I117" i="1"/>
  <c r="B113" i="1"/>
  <c r="A113" i="1"/>
  <c r="L108" i="1"/>
  <c r="I108" i="1"/>
  <c r="L107" i="1"/>
  <c r="I107" i="1"/>
  <c r="L106" i="1"/>
  <c r="I106" i="1"/>
  <c r="L103" i="1"/>
  <c r="I103" i="1"/>
  <c r="L101" i="1"/>
  <c r="I101" i="1"/>
  <c r="L97" i="1"/>
  <c r="I97" i="1"/>
  <c r="L96" i="1"/>
  <c r="I96" i="1"/>
  <c r="L87" i="1"/>
  <c r="I87" i="1"/>
  <c r="L86" i="1"/>
  <c r="I86" i="1"/>
  <c r="L82" i="1"/>
  <c r="I82" i="1"/>
  <c r="L81" i="1"/>
  <c r="I81" i="1"/>
  <c r="L78" i="1"/>
  <c r="I78" i="1"/>
  <c r="L77" i="1"/>
  <c r="I77" i="1"/>
  <c r="L71" i="1"/>
  <c r="I71" i="1"/>
  <c r="L70" i="1"/>
  <c r="I70" i="1"/>
  <c r="L69" i="1"/>
  <c r="I69" i="1"/>
  <c r="L66" i="1"/>
  <c r="I66" i="1"/>
  <c r="L63" i="1"/>
  <c r="I63" i="1"/>
  <c r="L62" i="1"/>
  <c r="I62" i="1"/>
  <c r="L60" i="1"/>
  <c r="I60" i="1"/>
  <c r="L59" i="1"/>
  <c r="I59" i="1"/>
  <c r="L48" i="1"/>
  <c r="I48" i="1"/>
  <c r="L47" i="1"/>
  <c r="I47" i="1"/>
  <c r="L46" i="1"/>
  <c r="I46" i="1"/>
  <c r="L45" i="1"/>
  <c r="I45" i="1"/>
  <c r="L44" i="1"/>
  <c r="I44" i="1"/>
  <c r="B33" i="1"/>
  <c r="A33" i="1"/>
  <c r="L31" i="1"/>
  <c r="I31" i="1"/>
  <c r="L27" i="1"/>
  <c r="I27" i="1"/>
  <c r="L26" i="1"/>
  <c r="I26" i="1"/>
  <c r="L25" i="1"/>
  <c r="I25" i="1"/>
  <c r="L12" i="1"/>
  <c r="I12" i="1"/>
</calcChain>
</file>

<file path=xl/sharedStrings.xml><?xml version="1.0" encoding="utf-8"?>
<sst xmlns="http://schemas.openxmlformats.org/spreadsheetml/2006/main" count="1342" uniqueCount="478">
  <si>
    <t>MAIO/2022</t>
  </si>
  <si>
    <t>ORDEM CRONOLÓGICA DE PAGAMENTOS – PGJ/AM</t>
  </si>
  <si>
    <r>
      <rPr>
        <b/>
        <sz val="14"/>
        <color rgb="FF000000"/>
        <rFont val="Arial"/>
        <family val="2"/>
        <charset val="1"/>
      </rPr>
      <t>ORDEM CRONOLÓGICA DE PAGAMENTO DE FORNECIMENTO DE</t>
    </r>
    <r>
      <rPr>
        <b/>
        <sz val="14"/>
        <color rgb="FF2A6099"/>
        <rFont val="Arial"/>
        <family val="2"/>
        <charset val="1"/>
      </rPr>
      <t xml:space="preserve">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</si>
  <si>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</si>
  <si>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</si>
  <si>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</si>
  <si>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</si>
  <si>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</si>
  <si>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</si>
  <si>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</si>
  <si>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</si>
  <si>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</si>
  <si>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</si>
  <si>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</si>
  <si>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</si>
  <si>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</si>
  <si>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MAIO</t>
  </si>
  <si>
    <t xml:space="preserve">18274923000105 </t>
  </si>
  <si>
    <t>MASTERSUL EQUIPAMENTOS DE SEGURANÇA LTDA</t>
  </si>
  <si>
    <t>Liquidação da NE nº 2022NE0000188 - Referente aquisição de máscaras cirúrgicas a PGJ/AM pela MASTERSUL EQUIPAMENTOS DE SEGURANÇA LTDA conforme PE Nº 4.001/2021, NF nº 11219/2022 e SEI nº 2022.007795.</t>
  </si>
  <si>
    <t xml:space="preserve">11219/2022
</t>
  </si>
  <si>
    <t>1120/2022</t>
  </si>
  <si>
    <t>-</t>
  </si>
  <si>
    <t>2022.007795</t>
  </si>
  <si>
    <t xml:space="preserve">07187128000155 </t>
  </si>
  <si>
    <t>VMAX BATERIAS LTDA</t>
  </si>
  <si>
    <t>Liquidação da NE nº 2022NE0000593 - Referente aquisição de baterias para nobreaks a PGJ/AM pela VMAX BATERIAS LTDA conforme PE Nº 4.021/2021, NF nº 5173/2022 e SEI nº 2022.006977.</t>
  </si>
  <si>
    <t>5173/2022</t>
  </si>
  <si>
    <t>1126/2022</t>
  </si>
  <si>
    <t>2022.006977</t>
  </si>
  <si>
    <t xml:space="preserve">23032014000192 </t>
  </si>
  <si>
    <t>T N NETO EIRELI</t>
  </si>
  <si>
    <t>Liquidação da NE n. 2022NE0000072 - Ref. a fornecimento de peças aos veículos da PGJ/AM por T N Neto EIRELI, relativo a Março/2022, conforme contrato nº 024/2018 - 3º TA - PGJ, NFe nº 7891/2022 e SEI nº 2022.007384.</t>
  </si>
  <si>
    <t>7891/2022</t>
  </si>
  <si>
    <t>1136/2022</t>
  </si>
  <si>
    <t>2022.007384</t>
  </si>
  <si>
    <t xml:space="preserve">10847885000112 </t>
  </si>
  <si>
    <t>T DA S LUSTOSA COMERCIO E SERVICOS ME</t>
  </si>
  <si>
    <t>Liquidação da NE n. 2022NE0000368 - Referente a fornecimento de materiais de expediente à PGJ/AM por T DA S LUSTOSA, conforme PE Nº 4.029/2021-CPL/MP/PGJ-SRP, NFe nº 5820/2022 e SEI nº 2022.008522.</t>
  </si>
  <si>
    <t>5820/2022</t>
  </si>
  <si>
    <t>1196/2022</t>
  </si>
  <si>
    <t>2022.008522</t>
  </si>
  <si>
    <t>Liquidação da NE n. 2022NE0000366 - Referente a fornecimento de materiais de expediente à PGJ/AM por T DA S LUSTOSA, conforme PE Nº 4.029/2021-CPL/MP/PGJ-SRP, NFe nº 5821/2022 e SEI nº 2022.008523.</t>
  </si>
  <si>
    <t>5821/2022</t>
  </si>
  <si>
    <t>1197/2022</t>
  </si>
  <si>
    <t>2022.008523</t>
  </si>
  <si>
    <t xml:space="preserve">07986747000100 </t>
  </si>
  <si>
    <t>DADAMI COM DE EQUIPAMENTOS ELETRO-ELETRONICO LTDA</t>
  </si>
  <si>
    <t>Liquidação da NE n. 2022NE0000179 - Referente a fornecimento de 5 condicionador de ar, tombos 18698 a 18702, à PGJ/AM pela DADAMI, conforme PE Nº 4.018/2021-CPL/MP/PGJ, NFe nº 5008/2022, NFSe nº 590/2022 e SEI nº 2022.005469.</t>
  </si>
  <si>
    <t>5008 e  590/2022</t>
  </si>
  <si>
    <t>1213/2022</t>
  </si>
  <si>
    <t>2022.005469</t>
  </si>
  <si>
    <t>22170881000121</t>
  </si>
  <si>
    <t>OWL 4TECH LTDA</t>
  </si>
  <si>
    <t>Liquidação da NE nº 2022NE0000582 - Ref. Aquisição de licenças de cessão de direito de uso perpétuo do software de análise de dados a PGJ/AM pela OWL 4TECH LTDA, conf. CT nº 005/2022/PGJ, NF-e nº 005/2022 e SEI nº 2022.008660.</t>
  </si>
  <si>
    <t xml:space="preserve"> 005/2022</t>
  </si>
  <si>
    <t>1297/2022</t>
  </si>
  <si>
    <t>2022.008660</t>
  </si>
  <si>
    <t xml:space="preserve">37197048000141 </t>
  </si>
  <si>
    <t>V H COMÉRCIO DE PRODUTOS ALIMENTÍCIOS E SERVIÇO DE MANUTENÇÃO</t>
  </si>
  <si>
    <t>Liquidação da NE n. 2022NE0000273 - Referente a fornecimento de 280 pacotes de café em pó à PGJ/AM por V H COMÉRCIO, relativo a 3ª entrega parcial do produto, conforme PE Nº  4.001/2022/MPAM, NF nº 90/2022 e SEI nº 2022.007260.</t>
  </si>
  <si>
    <t xml:space="preserve"> 90/2022</t>
  </si>
  <si>
    <t>1303/2022</t>
  </si>
  <si>
    <t>2022.007260</t>
  </si>
  <si>
    <t xml:space="preserve">  </t>
  </si>
  <si>
    <t xml:space="preserve">40328243000178 </t>
  </si>
  <si>
    <t>GERCI KETHLEM DA CONCEICAO LOPES</t>
  </si>
  <si>
    <t>Liquidação da NE n. 2022NE0000767 - Referente a fornecimento de 1 Forno de Micro-ondas, 35l, tombo 19781, à PJ de Tefé por GERCI KETHLEM DA CONCEICAO, conforme PE Nº 4.013/2022-CPL/MPAM/PGJ-SRP, NFe nº 34/2022 e SEI nº 2022.009691.</t>
  </si>
  <si>
    <t>34/2022</t>
  </si>
  <si>
    <t>1312/2022</t>
  </si>
  <si>
    <t>2022.009691</t>
  </si>
  <si>
    <t>Liquidação da NE n. 2022NE0000765 - Referente a fornecimento de 1 forno de micro-ondas, tombo 19782, à PGJ/AM por GERCI KETHLEM DA CONCEICAO LOPES, conforme PE Nº 4.013/2022-CPL/MPAM/PGJ-SRP, NFe nº 33/2022 e SEI nº 2022.009711.</t>
  </si>
  <si>
    <t>33/2022</t>
  </si>
  <si>
    <t>1325/2022</t>
  </si>
  <si>
    <t>2022.009711</t>
  </si>
  <si>
    <t>Fonte da informação: Sistema eletronico de informações (SEI) e sistema AFI. DOF/MPAM.</t>
  </si>
  <si>
    <t>Data da última atualização: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</si>
  <si>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</si>
  <si>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 xml:space="preserve">05828884000190 </t>
  </si>
  <si>
    <t>ALVES LIRA LTDA</t>
  </si>
  <si>
    <t>Liquidação da NE n. 2021NE0000122 - Referente a diferença de reajuste da locação de imóvel à PGJ/AM por ALVES LIRA LTDA, relativo ao período de setembro a dezembro de 2021, conforme contrato nº 016/2020/PGJ, Recibo s/nº e SEI nº 2022.007526.</t>
  </si>
  <si>
    <t>09 a 12/2021</t>
  </si>
  <si>
    <t>1087/2022</t>
  </si>
  <si>
    <t>2022.007526</t>
  </si>
  <si>
    <t>Liquidação da NE nº 2022NE0000061 - Ref. a locação de imóvel da Rua Belo Horizonte, n° 500, Aleixo a PGJ/AM por ALVES LIRA LTDA, relativo ao mês 01, 02 e 03/2022, conforme contrato nº 016/2020/PGJ, recibo 03/2022 e SEI nº 2022.007227.</t>
  </si>
  <si>
    <t>01 a 03/2022</t>
  </si>
  <si>
    <t>1119/2022</t>
  </si>
  <si>
    <t>2022.007527</t>
  </si>
  <si>
    <t>ABRIL</t>
  </si>
  <si>
    <t>Liquidação da NE nº 2022NE0000061 - Ref. a locação de imóvel da Rua Belo Horizonte, n° 500, Aleixo a PGJ/AM por ALVES LIRA LTDA, relativo ao mês de março/2022, conforme contrato nº 016/2020/PGJ, recibo 03/2022 e SEI nº 2022.007386.</t>
  </si>
  <si>
    <t>03/2022</t>
  </si>
  <si>
    <t>1121/2022</t>
  </si>
  <si>
    <t>2022.007386</t>
  </si>
  <si>
    <t xml:space="preserve">06330703272 </t>
  </si>
  <si>
    <t>GABRIEL AGUIAR DE LIMA</t>
  </si>
  <si>
    <t>Liquidação da NE n. 2022NE0000276 - Ref. a locação de imóvel da PJ de Manacapuru à PGJ/AM por GABRIEL AGUIAR DE LIMA, relativo a março de 2022, conf. contrato nº 031/2021/PGJ, Recibo nº 03/2022 e SEI nº 2022.006687.</t>
  </si>
  <si>
    <t>1191/2022</t>
  </si>
  <si>
    <t>2022.006687</t>
  </si>
  <si>
    <t>Liquidação da NE n. 2022NE0000276 - Ref. a locação de imóvel da PJ de Manacapuru à PGJ/AM por GABRIEL AGUIAR DE LIMA, relativo a abril de 2022, conf. contrato nº 031/2021/PGJ, Recibo nº 04/2022 e SEI nº 2022.008140.</t>
  </si>
  <si>
    <t>04/2022</t>
  </si>
  <si>
    <t>1192/2022</t>
  </si>
  <si>
    <t>2022.008140</t>
  </si>
  <si>
    <t xml:space="preserve">28407393215 </t>
  </si>
  <si>
    <t>VERA NEIDE PINTO CAVALCANTE</t>
  </si>
  <si>
    <t>Liquidação da NE n. 2022NE0000074 - Ref. a locação de imóvel da PJ de Coari à PGJ/AM pela VERA NEIDE PINTO CAVALCANTE, relativo a abril de 2022, conf. contrato nº 019/2018 - 3º TA PGJ, recibo nº 04/2022 e SEI nº 2022.008285.</t>
  </si>
  <si>
    <t>1194/2022</t>
  </si>
  <si>
    <t>2022.008285</t>
  </si>
  <si>
    <t xml:space="preserve">81838018115 </t>
  </si>
  <si>
    <t>SAMUEL MENDES DA SILVA</t>
  </si>
  <si>
    <t>Liquidação da NE n. 2022NE0000194 - Ref. a locação de imóvel da PJ de Juruá à PGJ/AM por SAMUEL MENDES DA SILVA, relativo a abril de 2022, conf. contrato nº 004/2021 - 1º TA PGJ, Recibo nº 04/2022 e SEI nº 2022.008405.</t>
  </si>
  <si>
    <t>1195/2022</t>
  </si>
  <si>
    <t>2022.008405</t>
  </si>
  <si>
    <t>Liquidação da NE n. 2022NE0000077 - Ref. a locação de imóvel da PJ de Juruá à PGJ/AM por SAMUEL MENDES DA SILVA, relativo a março de 2022, conf. contrato nº 004/2021 - 1º TA PGJ, Recibo nº 03/2022 e SEI nº 2022.007328.</t>
  </si>
  <si>
    <t>1201/2022</t>
  </si>
  <si>
    <t>2022.007328</t>
  </si>
  <si>
    <t>Liquidação da NE n. 2022NE0000061 - Ref. a locação de imóvel da Rua Belo Horizonte, n° 500, Aleixo à PGJ/AM por ALVES LIRA, relativo a abril de 2022, conforme contrato nº 016/2020/PGJ, Recibo nº 04/2022 e SEI nº 2022.009246.</t>
  </si>
  <si>
    <t>1302/2022</t>
  </si>
  <si>
    <t>2022.009246</t>
  </si>
  <si>
    <t>Liquidação da NE nº 2022NE0000276 - Ref. a locação de imóvel da promotoria de justiça de Manacapuru a PGJ/AM por GABRIEL AGUIAR DE LIMA, relativo ao mês 05/2022, conforme contrato nº 031/2021/PGJ, recibo 05/2022 e SEI nº 2022.009945.</t>
  </si>
  <si>
    <t>05/2022</t>
  </si>
  <si>
    <t>1423/2022</t>
  </si>
  <si>
    <t>2022.009945</t>
  </si>
  <si>
    <r>
      <rPr>
        <b/>
        <sz val="14"/>
        <color rgb="FF000000"/>
        <rFont val="Arial"/>
        <family val="2"/>
        <charset val="1"/>
      </rPr>
      <t xml:space="preserve">ORDEM CRONOLÓGICA DE PAGAMENTOS DE PRESTAÇÃO DE </t>
    </r>
    <r>
      <rPr>
        <b/>
        <sz val="14"/>
        <color rgb="FF2A6099"/>
        <rFont val="Arial"/>
        <family val="2"/>
        <charset val="1"/>
      </rPr>
      <t>SERVIÇOS</t>
    </r>
  </si>
  <si>
    <t xml:space="preserve">04301769000109 </t>
  </si>
  <si>
    <t>FUNDO DE MODERNIZAÇÃO E REAPARELHAMENTO DO PODER JUDICIARIO ESTADUAL</t>
  </si>
  <si>
    <t>Liquidação da NE n. 2021NE0000175 - Ref. cessão onerosa de espaços do TJ/AM a PGJ/AM pelo FUNDO DE MODERNIZAÇÃO E REAPARELHAMENTO DO PODER JUDICIÁRIO ESTADUAL, rel. ao mês 12 a 02/2022, conf. Termo de Concessão Onerosa de uso nº 001/2021/TJ, recibo 02/2022 e SEI nº 2022.004645.</t>
  </si>
  <si>
    <t>1118/2022</t>
  </si>
  <si>
    <t>2022.004645</t>
  </si>
  <si>
    <t xml:space="preserve">76535764000143 </t>
  </si>
  <si>
    <t>OI S.A.</t>
  </si>
  <si>
    <t>Liquidação da NE nº 2022NE0000082 - Referente a serviço de rede privada com tecnologia VPN IP/MPLS a PGJ/AM pela OI S.A., relativo a Março/2022, conforme contrato nº 018/2019 - 2º TA PGJ, Fatura nº 300039244080/2022 e SEI nº 2022.006144.</t>
  </si>
  <si>
    <t>300039244080</t>
  </si>
  <si>
    <t>1122/2022</t>
  </si>
  <si>
    <t>2022.006144</t>
  </si>
  <si>
    <t xml:space="preserve">11379887000197 </t>
  </si>
  <si>
    <t>EFICAZ ASSESSORIA DE COMUNICAÇÃO LTDA</t>
  </si>
  <si>
    <t>Liquidação da NE nº 2022NE0000192 - Ref. a serviço de Mailing e clipping jornalístico online a PGJ/AM pela EFICAZ ASSESSORIA DE COMUNICAÇÃO LTDA, relativo a Fevereiro/2022, conforme contrato nº 001/2022/PGJ, NFSe nº 1026/2022 e SEI nº 2022.004606.</t>
  </si>
  <si>
    <t>1026/2022</t>
  </si>
  <si>
    <t>1123/2022</t>
  </si>
  <si>
    <t>2022.004606</t>
  </si>
  <si>
    <t>Liquidação da NE nº 2022NE0000192 - Ref. a serviço de Mailing e clipping jornalístico online a PGJ/AM pela EFICAZ ASSESSORIA DE COMUNICAÇÃO LTDA, relativo a Março/2022, conforme contrato nº 001/2022/PGJ, NFSe nº 1035/2022 e SEI nº 2022.006393.</t>
  </si>
  <si>
    <t>1035/2022</t>
  </si>
  <si>
    <t>1124/2022</t>
  </si>
  <si>
    <t>2022.006393</t>
  </si>
  <si>
    <t xml:space="preserve">10181964000137 </t>
  </si>
  <si>
    <t>OCA  VIAGENS E TURISMO DA AMAZONIA LIMITADA</t>
  </si>
  <si>
    <t>Liquidação da NE nº 2022NE0000066 - Ref. a serv. de agenciamento de viagens a PGJ/AM pela OCA VIAGENS E TURISMO DA AMAZONIA LIMITADA, relativo a Março/2022, conforme contrato nº 023/2021/PGJ, Fatura nº 55776/2022 e SEI nº 2022.007369.</t>
  </si>
  <si>
    <t>55776/2022</t>
  </si>
  <si>
    <t>1125/2022</t>
  </si>
  <si>
    <t>2022.007369</t>
  </si>
  <si>
    <t xml:space="preserve">10602740000151 </t>
  </si>
  <si>
    <t xml:space="preserve"> ELEVADORES BRASIL LTDA - EPP</t>
  </si>
  <si>
    <t>Liquidação da NE n. 2022NE0000067 - Referente a serviço de manutenção de elevadores à PGJ/AM pela ELEVADORES BRASIL, relativo a 19 dias de março de 2022, conforme contrato nº 004/2018 - 4º TA PGJ, NFSe nº 3979/2022 e SEI nº 2022.007531. Parte 1/2.</t>
  </si>
  <si>
    <t>3979/2022</t>
  </si>
  <si>
    <t>1127/2022</t>
  </si>
  <si>
    <t>2022.007531</t>
  </si>
  <si>
    <t>Liquidação da NE n. 2022NE0000191 - Referente a serviço de manutenção de elevadores à PGJ/AM pela ELEVADORES BRASIL, relativo a 11 dias de março de 2022, conforme contrato nº 004/2018 - 5º TA PGJ, NFSe nº 3979/2022 e SEI nº 2022.007531. Parte 2/2.</t>
  </si>
  <si>
    <t>1128/2022</t>
  </si>
  <si>
    <t>Liquidação da NE n. 2022NE0000067 - Referente a serviço de manutenção de elevadores à PGJ/AM pela ELEVADORES BRASIL, relativo a fevereiro de 2022, conforme contrato nº 004/2018 - 4º TA PGJ, NFSe nº 3978/2022 e SEI nº 2022.007529.</t>
  </si>
  <si>
    <t>3978/2022</t>
  </si>
  <si>
    <t>1129/2022</t>
  </si>
  <si>
    <t>2022.007529</t>
  </si>
  <si>
    <t>Liquidação da NE nº 2022NE0000071 - Ref. a serviço de manutenção preventiva e corretiva dos veículos oficiais a PGJ/AM por T N Neto EIRELI, relativo a Março/2022, conforme contrato nº 024/2018 - 3º TA - PGJ, NFSe nº 1848/2022 e SEI nº 2022.007384.</t>
  </si>
  <si>
    <t>1848/2022</t>
  </si>
  <si>
    <t>1134/2022</t>
  </si>
  <si>
    <t xml:space="preserve">12004383000155 </t>
  </si>
  <si>
    <t>EQUILIBRIUM CONSULTORIOS CONSULTORIA E PROJETOS LTDA</t>
  </si>
  <si>
    <t>Liquidação da NE nº 2021NE0000646 - Referente ao serviço de avaliação psicológica e psiquiátrica dos Promotores da PGJ/AM pela EQUILIBRIUM, relativo a março de 2022, conforme contrato nº 009/2021/PGJ, NFS-e nº 832/2022 e SEI nº 2022.007521.</t>
  </si>
  <si>
    <t>832/2022</t>
  </si>
  <si>
    <t>1139/2022</t>
  </si>
  <si>
    <t>2022.007521</t>
  </si>
  <si>
    <t xml:space="preserve">33179565000137 </t>
  </si>
  <si>
    <t>SENCINET BRASIL SERVICOS DE TELECOMUNICACOES LTDA</t>
  </si>
  <si>
    <t>Liquidação da NE n. 2022NE0000078 - Ref. a Valor Adicionado e Circuitos Dedicados à transmissão de dados à PGJ/AM pela SENCINET BRASIL, relativo a março de 2022, conf. contrato nº 013/2021/PGJ, NFSe nº 10120/2022 e SEI nº 2022.007378.</t>
  </si>
  <si>
    <t>10120/2022</t>
  </si>
  <si>
    <t>1140/2022</t>
  </si>
  <si>
    <t>2022.007378</t>
  </si>
  <si>
    <t>Liquidação da NE n. 2022NE0000078 - Ref. a serv. de comunicação de dados e circuitos dedicados à transmissão de dados à PGJ/AM pela SENCINET BRASIL, relativo a março de 2022, conf. contrato nº 013/2021/PGJ, NFSe nº 5399/2022 e SEI nº 2022.007378.</t>
  </si>
  <si>
    <t>5399/2022</t>
  </si>
  <si>
    <t>1142/2022</t>
  </si>
  <si>
    <t>Liquidação da NE n. 2022NE0000079 - Ref. a serv. de locação de equipamentos para links de comunicação à PGJ/AM pela SENCINET BRASIL, relativo a março de 2022, conf. contrato nº 013/2021/PGJ, Fatura nº 15482/2022 e SEI nº 2022.007378.</t>
  </si>
  <si>
    <t>15482/2022</t>
  </si>
  <si>
    <t>1143/2022</t>
  </si>
  <si>
    <t xml:space="preserve">00604122000197 </t>
  </si>
  <si>
    <t>TRIVALE INSTITUICAO DE PAGAMENTO LTDA</t>
  </si>
  <si>
    <t>Liquidação da NE n. 2022NE0000044 - Ref. a fornecimento de cartão magnéticos à PGJ/AM pela TRIVALE ADMINISTRAÇÃO LTDA, relativo a abril de 2022, conf. contrato nº 015/2020 - 1º TA PGJ, NFSe nº 1873727/2022 e SEI nº 2022.008619.</t>
  </si>
  <si>
    <t>1873727/2022</t>
  </si>
  <si>
    <t>1145/2022</t>
  </si>
  <si>
    <t>2022.008619</t>
  </si>
  <si>
    <t>Liquidação da NE nº 2022NE0000080 - Referente a serviço Telefônico Fixo Comutado - STFC a PGJ/AM pela OI S.A., relativo a Abril/2022, conforme contrato nº 035/2018 - 4º TA PGJ, Fatura nº 300039245893/2022 e SEI nº 2022.007740.</t>
  </si>
  <si>
    <t>300039245893</t>
  </si>
  <si>
    <t>1160/2022</t>
  </si>
  <si>
    <t>2022.007740</t>
  </si>
  <si>
    <t>Liquidação da NE nº 2022NE0000080 - Referente a serviço Telefônico Fixo Comutado - STFC a PGJ/AM pela OI S.A., relativo a Abril/2022, conforme contrato nº 035/2018 - 4º TA PGJ, Fatura nº 300039245892/2022 e SEI nº 2022.007739.</t>
  </si>
  <si>
    <t>300039245892</t>
  </si>
  <si>
    <t>1161/2022</t>
  </si>
  <si>
    <t>2022.007739</t>
  </si>
  <si>
    <t>300039250786</t>
  </si>
  <si>
    <t>1162/2022</t>
  </si>
  <si>
    <t>2022.008211</t>
  </si>
  <si>
    <t>300039250785</t>
  </si>
  <si>
    <t>1163/2022</t>
  </si>
  <si>
    <t>2022.008210</t>
  </si>
  <si>
    <t>Liquidação da NE nº 2022NE0000082 - Referente a serviço de rede privada com tecnologia VPN IP/MPLS a PGJ/AM pela OI S.A., relativo a Abril/2022, conforme contrato nº 018/2019 - 2º TA PGJ, Fatura nº 300039250753/2022 e SEI nº 2022.008213.</t>
  </si>
  <si>
    <t>300039250753</t>
  </si>
  <si>
    <t>1164/2022</t>
  </si>
  <si>
    <t>Justificamos o pagamento tardio da NL 1164/2022,  devido à inconsistência no pagamento em data anterior,  com o intuito de assegurar a integridade do patrimônio público ou para manter o funcionamento das atividades finalísticas deste órgão.</t>
  </si>
  <si>
    <t>2022.008213</t>
  </si>
  <si>
    <t xml:space="preserve">04224028000163 </t>
  </si>
  <si>
    <t>DEPARTAMENTO ESTADUAL DE TRANSITO DETRAN</t>
  </si>
  <si>
    <t>Liquidação da NE n. 2022NE0000634 - Referente as taxas de serviços para licenciamento anual 2022 da frota da PGJ/AM ao DETRAN/AM, conforme despacho nº 150.2022.04AJ-SUBADM e SEI nº 2022.005550.</t>
  </si>
  <si>
    <t>1170/2022</t>
  </si>
  <si>
    <t>2022.005550</t>
  </si>
  <si>
    <t>sem contrato</t>
  </si>
  <si>
    <t xml:space="preserve">07244008000223 </t>
  </si>
  <si>
    <t>EYES NWHERE SISTEMAS INTELIGENTES DE IMAGEM LTDA</t>
  </si>
  <si>
    <t>Liquidação da NE nº 2022NE0000063 - Ref. a serv. de conectividade ponto a ponto em fibra óptica a PGJ/AM pela EYES NWHERE SISTEMAS INTELIGENTES DE IMAGEM LTDA, rel. a Abril/2022, conf. CT nº 001/2021/PGJ, NFSe nº 1463/2022 e SEI nº 2022.008403.</t>
  </si>
  <si>
    <t>1463/2022</t>
  </si>
  <si>
    <t>1189/2022</t>
  </si>
  <si>
    <t>2022.008403</t>
  </si>
  <si>
    <t xml:space="preserve">02037069000115 </t>
  </si>
  <si>
    <t>G REFRIGERAÇAO COM E SERV DE REFRIGERAÇAO LTDA  ME</t>
  </si>
  <si>
    <t>Liquidação da NE n. 2022NE0000049 - Ref. a serviços de manutenção em equipamentos de refrigeração à PGJ/AM pela G REFRIGERAÇAO, relativo a fevereiro de 2022, conf. contrato nº 010/2017 - 4º TA PGJ, NFSe nº 2095/2022 e SEI nº 2022.005199.</t>
  </si>
  <si>
    <t>2095/2022</t>
  </si>
  <si>
    <t>1190/2022</t>
  </si>
  <si>
    <t>2022.005199</t>
  </si>
  <si>
    <t xml:space="preserve">04407920000180 </t>
  </si>
  <si>
    <t>PRODAM PROCESSAMENTO DE DADOS AMAZONAS SA</t>
  </si>
  <si>
    <t>Liquidação da NE n. 2022NE0000059 - Referente ao serviço de execução do sistema AJURI à PGJ/AM pela PRODAM, relativo a abril de 2022, conforme contrato nº 012/2021/PGJ, NFSe nº 29063/2022 e SEI nº 2022.008414.</t>
  </si>
  <si>
    <t>29063/2022</t>
  </si>
  <si>
    <t>1198/2022</t>
  </si>
  <si>
    <t>2022.008414</t>
  </si>
  <si>
    <t>Liquidação da NE n. 2022NE0000057 - Referente a locação de equipamentos de rede para acesso ao METROMAO à PGJ/AM pela PRODAM, relativo a abril de 2022, conforme contrato nº 018/2020 - 1º TA PGJ, Recibo nº 132338/2022 e SEI nº 2022.008410.</t>
  </si>
  <si>
    <t xml:space="preserve">132338/2022 </t>
  </si>
  <si>
    <t>1199/2022</t>
  </si>
  <si>
    <t>2022.008410</t>
  </si>
  <si>
    <t>Liquidação da NE n. 2022NE0000058 - Referente a serviço de rede e acesso ao METROMAO à PGJ/AM pela PRODAM, relativo a abril de 2022, conforme contrato nº 018/2020 - 1º TA PGJ, NFSe nº 29062/2022 e SEI nº 2022.008410.</t>
  </si>
  <si>
    <t>29062/2022</t>
  </si>
  <si>
    <t>1200/2022</t>
  </si>
  <si>
    <t xml:space="preserve">12715889000172 </t>
  </si>
  <si>
    <t>CASA NOVA ENGENHARIA E CONSULTORIA LTDA  ME</t>
  </si>
  <si>
    <t>Liquidação da NE n. 2021NE0000723 - Ref. a serv. de Manutenção Corretiva - MC à PGJ/AM pela CASA NOVA ENGENHARIA, referente a abril de 2022, conf. contrato nº 008/2021/PGJ, NFSe nº 114/2022 e SEI nº 2022.006707.</t>
  </si>
  <si>
    <t>114/2022</t>
  </si>
  <si>
    <t>1203/2022</t>
  </si>
  <si>
    <t>2022.006707</t>
  </si>
  <si>
    <t xml:space="preserve">02558157000162 </t>
  </si>
  <si>
    <t>TELEFONICA BRASIL S.A</t>
  </si>
  <si>
    <t>Liquidação da NE nº 2022NE0000053 - Referente a serviço de telefonia móvel a PGJ/AM pela TELEFONICA BRASIL S.A., relativo a abril/2022, conforme contrato nº 011/2018/PGJ, Fatura nº 0345991343/2022 e SEI nº 2022.008306.</t>
  </si>
  <si>
    <t xml:space="preserve">0345991343/2022 </t>
  </si>
  <si>
    <t>1204/2022</t>
  </si>
  <si>
    <t>2022.008306</t>
  </si>
  <si>
    <t xml:space="preserve">05610079000196 </t>
  </si>
  <si>
    <t>COMPANHIA HUMAITENSE DE AGUAS E SANEAMENTO BASICO</t>
  </si>
  <si>
    <t>Liquidação da NE nº 2022NE0000060 - Ref. a serv. de água potável e sistema de esgoto a PGJ/AM pela COMP. HUMAITENSE DE AGUAS E SANEAMENTO BAS., rel. Março/2022, conf. CT nº 010/2021/PGJ, Fatura nº 22038992/2022 e SEI nº 2022.007421.</t>
  </si>
  <si>
    <t>22038992/2022</t>
  </si>
  <si>
    <t>1205/2022</t>
  </si>
  <si>
    <t>2022.007421</t>
  </si>
  <si>
    <t xml:space="preserve">05885398000104 </t>
  </si>
  <si>
    <t>MAPROTEM MANAUS VIG. E PROTEÇAO ELET. MONITORADA LTDA</t>
  </si>
  <si>
    <t>Liquidação da NE nº 2022NE0000062 - Ref. a serv. de manutenção preventiva e/ou corretiva do grupo gerador a PGJ/AM pela MAPROTEM EIRELI - EPP, relativo a Março/2022, conforme contrato nº 006/2021/PGJ, NFSe nº 5902/2022 e SEI nº 2022.007331.</t>
  </si>
  <si>
    <t>5902/2022</t>
  </si>
  <si>
    <t>1206/2022</t>
  </si>
  <si>
    <t>2022.007331</t>
  </si>
  <si>
    <t>Liquidação da NE nº 2022NE0000192 - Ref. a serviço de Mailing e clipping jornalístico online a PGJ/AM pela EFICAZ ASSESSORIA DE COMUNICAÇÃO LTDA, relativo a Abril/2022, conforme contrato nº 001/2022/PGJ, NFSe nº 1042/2022 e SEI nº 2022.008409.</t>
  </si>
  <si>
    <t>1042/2022</t>
  </si>
  <si>
    <t>1207/2022</t>
  </si>
  <si>
    <t>2022.008409</t>
  </si>
  <si>
    <t>Liquidação da NE nº 2021NE0001917 - Ref. a serviço de proteção Anti-DDOS a PGJ/AM pela EYES NWHERE SISTEMAS INTELIGENTES DE IMAGEM LTDA, rel. a Abril/2022, conf. contrato nº 033/2021/PGJ, NFSe nº 1464/2022 e SEI nº 2022.008470.</t>
  </si>
  <si>
    <t>1464/2022</t>
  </si>
  <si>
    <t>1208/2022</t>
  </si>
  <si>
    <t>2022.008470</t>
  </si>
  <si>
    <t>Liquidação da NE nº 2021NE0000723 - Ref. a serv. de manutenção da Estação de Tratamentos de Efluentes - ETE a PGJ/AM pela CASA NOVA ENGENHARIA LTDA, ref. a 11º medição - Abril/2022, conf. CT nº 008/2021/PGJ, NFSe nº 145/2022 e SEI 2022.008532.</t>
  </si>
  <si>
    <t>145/2022</t>
  </si>
  <si>
    <t>1209/2022</t>
  </si>
  <si>
    <t>2022.008532</t>
  </si>
  <si>
    <t xml:space="preserve">02593165000140 </t>
  </si>
  <si>
    <t>GARTNER DO BRASIL SERVICOS DE PESQUISAS LTDA</t>
  </si>
  <si>
    <t>Liquidação da NE nº 2021NE0001920 - Ref. a serv. técnico especializados de pesquisa e aconselhamento em TI a PGJ/AM pela GARTNER DO BRASIL SERV. DE PESQUISAS LTDA, rel. a parc. 01/12, conf. CT nº 034/2021/PGJ, NFSe nº 36163/2022 e SEI nº 2022.008746.</t>
  </si>
  <si>
    <t>36163/2022</t>
  </si>
  <si>
    <t>1210/2022</t>
  </si>
  <si>
    <t>2022.008746</t>
  </si>
  <si>
    <t>Liquidação da NE nº 2021NE0001920 - Ref. a serv. técnicos especializados de pesquisa e aconselhamento em TI a PGJ/AM pela GARTNER DO BRASIL SERV. DE PESQUISAS LTDA, rel. a parc. 02/12, conf. CT nº 034/2021/PGJ, NFSe nº 36164/2022 e SEI nº 2022.008747</t>
  </si>
  <si>
    <t>36164/2022</t>
  </si>
  <si>
    <t>1211/2022</t>
  </si>
  <si>
    <t>2022.008747</t>
  </si>
  <si>
    <t xml:space="preserve">02341467000120 </t>
  </si>
  <si>
    <t>AMAZONAS ENERGIA S/A</t>
  </si>
  <si>
    <t>Liquidação da NE nº 2022NE0000052 - Referente a fornecimento de energia elétrica a PGJ/AM pela AMAZONAS DISTRIBUIDORA DE ENERGIA S/A, relativo a Abril/2022, conforme contrato nº 010/2021/PGJ, Fatura nº 58072796/2022 e SEI nº 2022.008626.</t>
  </si>
  <si>
    <t>58072796/2022</t>
  </si>
  <si>
    <t>1212/2022</t>
  </si>
  <si>
    <t>2022.008626</t>
  </si>
  <si>
    <t>Liquidação da NE n. 2022NE0000081 - Referente a serviço de telefonia fixa à PGJ/AM pela OI S.A., relativo a janeiro de 2022, conforme contrato nº 029/2016/PGJ, Fatura nº 300039230300/2022 e SEI nº 2022.003518</t>
  </si>
  <si>
    <t xml:space="preserve"> 300039230300/2022</t>
  </si>
  <si>
    <t>1224/2022</t>
  </si>
  <si>
    <t>2022.003518</t>
  </si>
  <si>
    <t>Liquidação da NE n. 2022NE0000081 - Referente a serviço de telefonia fixa à PGJ/AM pela OI S.A., relativo a março de 2022, conforme contrato nº 029/2016/PGJ, Fatura nº 300039244112/2022 e SEI nº 2022.006183.</t>
  </si>
  <si>
    <t>300039244112/2022</t>
  </si>
  <si>
    <t>1229/2022</t>
  </si>
  <si>
    <t>2022.006183</t>
  </si>
  <si>
    <t>Liquidação da NE n. 2022NE0000081 - Referente a serviço de telefonia fixa à PGJ/AM pela OI S.A., relativo a março de 2022, conforme contrato nº 029/2016/PGJ, Fatura nº 300039244113/2022 e SEI nº 2022.006182.</t>
  </si>
  <si>
    <t>300039244113/2022</t>
  </si>
  <si>
    <t>1231/2022</t>
  </si>
  <si>
    <t>2022.006182</t>
  </si>
  <si>
    <t>Liquidação da NE n. 2021NE0000445 - Ref. a serv. de manut. prevent. e corret. do grupo gerador do edifício anexo administrativo da PGJ/AM pela MAPROTEM, relativo a abril de 2022, conf. contrato nº 006/2021/PGJ, NFSe nº 6103/2022 e SEI nº 2022.008697. Part</t>
  </si>
  <si>
    <t xml:space="preserve"> 6103/2022</t>
  </si>
  <si>
    <t>1232/2022</t>
  </si>
  <si>
    <t>2022.008697</t>
  </si>
  <si>
    <t>Liquidação da NE n. 2022NE0000062 - Ref. a serv. de manut. prevent. e corret. do grupo gerador do edifício anexo administrativo da PGJ/AM pela MAPROTEM, relativo a abril de 2022, conf. contrato nº 006/2021/PGJ, NFSe nº 6103/2022 e SEI nº 2022.008697. Part</t>
  </si>
  <si>
    <t>1233/2022</t>
  </si>
  <si>
    <t>Liquidação da NE nº 2021NE0001920 - Ref. a serv. técnicos especializados de pesquisa e aconselhamento em TI a PGJ/AM pela GARTNER DO BRASIL SERV. DE PESQUISAS LTDA, rel. a parc. 03/12, conf. CT nº 034/2021/PGJ, NFSe nº 36380/2022 e SEI nº 2022.008911</t>
  </si>
  <si>
    <t xml:space="preserve"> 36380/2022</t>
  </si>
  <si>
    <t>1234/2022</t>
  </si>
  <si>
    <t>2022.008911</t>
  </si>
  <si>
    <t>08329433000105</t>
  </si>
  <si>
    <t>GIBBOR BRASIL PUBLICIDADE E PROPAGANDA LTDA</t>
  </si>
  <si>
    <t>Liquidação da NE n. 2022NE0000064 - Referente a serviço de publicação dos atos oficiais da PGJ/AM pela GIBBOR, relativo a março de 2022, conforme contrato nº 011/2021/PGJ, NFSe nº 1172/2022 e SEI nº 2022.007081.</t>
  </si>
  <si>
    <t>1172/2022</t>
  </si>
  <si>
    <t>1236/2022</t>
  </si>
  <si>
    <t>2022.007081</t>
  </si>
  <si>
    <t>Liquidação da NE n. 2022NE0000064 - Referente a serviço de publicação dos atos oficiais da PGJ/AM pela GIBBOR, relativo a abril de 2022, conforme contrato nº 011/2021/PGJ, NFSe nº 1300/2022 e SEI nº 2022.008852.</t>
  </si>
  <si>
    <t>1300/2022</t>
  </si>
  <si>
    <t>1239/2022</t>
  </si>
  <si>
    <t>2022.008852</t>
  </si>
  <si>
    <t>Liquidação da NE n. 2021NE0001920 - Ref. a serv. técnicos especializados de pesquisa e aconselhamento em TI à PGJ/AM pela GARTNER, relativo a parcela 04/12, conf. CT nº 034/2021/PGJ, NFSe nº 36725/2022 e SEI nº 2022.008935.</t>
  </si>
  <si>
    <t>36725/2022</t>
  </si>
  <si>
    <t>1241/2022</t>
  </si>
  <si>
    <t>2022.008935</t>
  </si>
  <si>
    <t xml:space="preserve">08584308000133 </t>
  </si>
  <si>
    <t>ECOSEGM E CONSULTORIA AMBIENTAL LTDA ME</t>
  </si>
  <si>
    <t>Liquidação da NE nº 2021NE0000418 - Referente a serviço de análises laboratoriais da ETE à PGJ/AM pela Ecosegme, relativo a 10ª medição, conforme contrato nº 003/2020 - 1º TA PGJ, NFSe nº 2809/2022 e SEI nº 2022.009265.</t>
  </si>
  <si>
    <t>2809/2022</t>
  </si>
  <si>
    <t>1250/2022</t>
  </si>
  <si>
    <t>2022.009265</t>
  </si>
  <si>
    <t xml:space="preserve">03264927000127 </t>
  </si>
  <si>
    <t xml:space="preserve"> MANAUS AMBIENTAL S.A</t>
  </si>
  <si>
    <t>Liquidação da NE nº 2022NE0000054 - Referente a serviço de fornecimento de água e coleta de esgoto à PGJ/AM pela Águas de Manaus, relativo a março/2022, conforme contrato nº 008/2021/PGJ, fatura nº 934788/2022 e SEI nº 2022.007687.</t>
  </si>
  <si>
    <t xml:space="preserve">934788/2022 </t>
  </si>
  <si>
    <t>1251/2022</t>
  </si>
  <si>
    <t>2022.007687</t>
  </si>
  <si>
    <t>Liquidação da NE nº 2022NE0000051 - Ref. a serviço de fornecimento de energia elétrica (unidades descentralizadas) à PGJ/AM pela Amazonas Energia, rel. a abril/2022, conforme contrato nº 005/2021/PGJ, fatura nº 867462042022001 e SEI nº 2022.009119.</t>
  </si>
  <si>
    <t>86746204/2022</t>
  </si>
  <si>
    <t>1252/2022</t>
  </si>
  <si>
    <t>2022.009119</t>
  </si>
  <si>
    <t>Liquidação da NE nº 2022NE0000143 - Ref. a serviço de fornecimento de energia elétrica (prédio sede e administrativo) à PGJ/AM pela Amazonas Energia, rel. a abril/2022, conforme contrato nº 002/2019 - 3º TA PGJ, fatura nº 869937042022001 e SEI nº 2022.009117</t>
  </si>
  <si>
    <t xml:space="preserve"> 86993704/2022</t>
  </si>
  <si>
    <t>1255/2022</t>
  </si>
  <si>
    <t>2022.009117</t>
  </si>
  <si>
    <t xml:space="preserve">12891300000197 </t>
  </si>
  <si>
    <t>JF TECNOLOGIA LTDA -ME</t>
  </si>
  <si>
    <t>Liquidação da NE nº 2022NE0000069 - Ref. a serviço de limpeza e conservação, copa, garçom, manutenção predial a PGJ/AM pela JF TECNOLOGIA LTDA-ME, rel. a Março/2022, conforme contrato nº 010/2020 - 1º TA PGJ, NFSe nº 3743/2022 e SEI nº 2022.006655.</t>
  </si>
  <si>
    <t>3743/2022</t>
  </si>
  <si>
    <t>1279/2022</t>
  </si>
  <si>
    <t>2022.006655</t>
  </si>
  <si>
    <t xml:space="preserve">20018862000159 </t>
  </si>
  <si>
    <t>FORT METAIS RECICLAGEM (RECICLA ENTULHO)</t>
  </si>
  <si>
    <t>Liquidação da NE n. 2022NE0000155 - Referente a serviços de locação de caçambas estacionárias à PGJ/AM pela FORT METAIS RECICLAGEM, conforme NFSe nº 124/2022 e SEI nº 2022.004557.</t>
  </si>
  <si>
    <t xml:space="preserve">124/2022 </t>
  </si>
  <si>
    <t>1288/2022</t>
  </si>
  <si>
    <t>2022.004557</t>
  </si>
  <si>
    <t>Liquidação da NE nº 2022NE0000060 - Referente a serviço de água e esgoto à PGJ/AM (promotoria de Humaitá) pela COHASB, relativo a abril de 2022, conforme contrato nº 010/2021/PGJ, fatura 22048992/2022 e SEI nº 2022.009172.</t>
  </si>
  <si>
    <t>22048992/2022</t>
  </si>
  <si>
    <t>1290/2022</t>
  </si>
  <si>
    <t>2022.009172</t>
  </si>
  <si>
    <t xml:space="preserve">04406195000125 </t>
  </si>
  <si>
    <t>COSAMA COMPANHIA DE SANEAMENTO DO AMAZONAS</t>
  </si>
  <si>
    <t>Liquidação da NE nº 2022NE0000056 - Referente a serviço de água e esgoto à PGJ/AM (promotoria de Tabatinga) pela COSAMA, relativo a abril de 2022, conforme contrato nº 004/2021/PGJ, fatura nº 04943042022-1 e SEI nº 2022.009410.</t>
  </si>
  <si>
    <t>04943042022-1</t>
  </si>
  <si>
    <t>1291/2022</t>
  </si>
  <si>
    <t>2022.009410</t>
  </si>
  <si>
    <t>Liquidação da NE nº 2022NE0000056 - Referente a serviço de água e esgoto à PGJ/AM (promotoria de Codajás) pela COSAMA, relativo a abril de 2022, conforme contrato nº 004/2021/PGJ, fatura nº 28487042022-1 e SEI nº 2022.009410.</t>
  </si>
  <si>
    <t>28487042022-1</t>
  </si>
  <si>
    <t>1292/2022</t>
  </si>
  <si>
    <t>Liquidação da NE nº 2022NE0000056 - Referente a serviço de água e esgoto à PGJ/AM (promotoria de Autazes) pela COSAMA, relativo a abril de 2022, conforme contrato nº 004/2021/PGJ, fatura nº 22098042022-2 e SEI nº 2022.009410.</t>
  </si>
  <si>
    <t>22098042022-2</t>
  </si>
  <si>
    <t>1293/2022</t>
  </si>
  <si>
    <t>Liquidação da NE nº 2022NE0000056 - Referente a serviço de água e esgoto à PGJ/AM (promotoria de Carauari) pela COSAMA, relativo a abril de 2022, conforme contrato nº 004/2021/PGJ, fatura nº 17246042022-2 e SEI nº 2022.009410.</t>
  </si>
  <si>
    <t>17246042022-2</t>
  </si>
  <si>
    <t>1294/2022</t>
  </si>
  <si>
    <t>Justificamos o pagamento tardio da NL 1294/2022,  devido à inconsistência no pagamento em data anterior,  com o intuito de assegurar a integridade do patrimônio público ou para manter o funcionamento das atividades finalísticas deste órgão (Ordem Bancária não tramitada).</t>
  </si>
  <si>
    <t>Liquidação da NE nº 2022NE0000848 - Referente a fornecimento de energia elétrica a PGJ - Manacapuru/AM pela AMAZONAS DISTRIBUIDORA DE ENERGIA S/A, relativo a Fevereiro/2022, conforme Fatura nº 54620562/2022 e SEI nº 2022.002944.</t>
  </si>
  <si>
    <t>54620562/2022</t>
  </si>
  <si>
    <t>1298/2022</t>
  </si>
  <si>
    <t>2022.002944</t>
  </si>
  <si>
    <t>Liquidação da NE nº 2022NE0000848 - Referente a fornecimento de energia elétrica a PGJ - Manacapuru/AM pela AMAZONAS DISTRIBUIDORA DE ENERGIA S/A, relativo a Março/2022, conforme Fatura nº 055766127/2022 e SEI nº 2022.002944.</t>
  </si>
  <si>
    <t>055766127/2022</t>
  </si>
  <si>
    <t>1299/2022</t>
  </si>
  <si>
    <t>Liquidação da NE nº 2022NE0000848 - Referente a fornecimento de energia elétrica a PGJ - Manacapuru/AM pela AMAZONAS DISTRIBUIDORA DE ENERGIA S/A, relativo a Maio/2022, conforme Fatura nº 058111829/2022 e SEI nº 2022.002944.</t>
  </si>
  <si>
    <t>58111829/2022</t>
  </si>
  <si>
    <t xml:space="preserve">30451438000157 </t>
  </si>
  <si>
    <t>SILVA E LIMA PARTICIPAÇÕES</t>
  </si>
  <si>
    <t>Liquidação da NE n. 2021NE0001841 - Ref. a serv. técnicos para exec. de sondagem à PGJ/AM no município de Manacapuru/AM por SILVA E LIMA PARTICIPAÇÕES, relativo a parcela 01/01, conf. CT nº 029/2021/PGJ, NFSe nº 87/2022 e SEI nº 2022.008715.</t>
  </si>
  <si>
    <t>87/2022</t>
  </si>
  <si>
    <t>1313/2022</t>
  </si>
  <si>
    <t>2022.008715</t>
  </si>
  <si>
    <t>Liquidação da NE n. 2021NE0001841 - Ref. a serv. téc. para exec. de sondagem à PGJ/AM no município de Anori/AM por SILVA E LIMA PARTICIPAÇÕES, relativo a parcela 01/01, conf. CT nº 029/2021/PGJ, NFSe nº 88/2022 e SEI nº 2022.008715.</t>
  </si>
  <si>
    <t>88/2022</t>
  </si>
  <si>
    <t>1314/2022</t>
  </si>
  <si>
    <t xml:space="preserve">OB 1153 cancelada, referente ao ISS de Anori/AM em razão da inscrição da conta estar errada.
Valor pendente: R$ 187,57 </t>
  </si>
  <si>
    <t xml:space="preserve">34028316000375 </t>
  </si>
  <si>
    <t>EMPRESA BRASILEIRA DE CORREIOS E TELEGRAFOS EBCT</t>
  </si>
  <si>
    <t>Liquidação da NE nº 2022NE0000204 - Referente a serviços postais a PGJ/AM pela EMPRESA BRASILEIRA DE CORREIOS E TELEGRAFOS EBCT, relativo a Abril/2022, conforme contrato nº 035/2021/PGJ, Fatura nº 61522/2022 e SEI nº 2022.009315.</t>
  </si>
  <si>
    <t xml:space="preserve">61522/2022 </t>
  </si>
  <si>
    <t>1319/2022</t>
  </si>
  <si>
    <t>2022.009315</t>
  </si>
  <si>
    <t xml:space="preserve">21600669000194 </t>
  </si>
  <si>
    <t>UPDATE DIGITAL TECNOLOGIA DA INFORMAÇÃO LTDA</t>
  </si>
  <si>
    <t>Liquidação da NE nº 2021NE0001702 -Ref. Aquisição de Software exclusivo para Registro de Ocorrências e acompanhamento de Obra a PGJ/AM pela UPDATE DIGITAL TECNOLOGIA DA INFORMAÇÃO LTDA, conf. CT nº 002/2021 - 1º TA PGJ, NFS-e 29040 e SEI nº 2022.009560.</t>
  </si>
  <si>
    <t>29040/2022</t>
  </si>
  <si>
    <t>1322/2022</t>
  </si>
  <si>
    <t>2022.009560</t>
  </si>
  <si>
    <t>Falta anexar o 1º TA no Portal da Transparência</t>
  </si>
  <si>
    <t>Liquidação da NE n. 2022NE0000078 - Ref. a serv. de comunic. de dados e circuitos dedicados à transmissão de dados à PGJ/AM pela SENCINET, relativo a abril de 2022, conf. contrato nº 013/2021/PGJ, NFSe nº 5527/2022 e SEI nº 2022.009276.</t>
  </si>
  <si>
    <t>5527/2022</t>
  </si>
  <si>
    <t>1329/2022</t>
  </si>
  <si>
    <t>2022.009276</t>
  </si>
  <si>
    <t>Liquidação da NE n. 2022NE0000078 - Ref. a valor adicionado e circuitos dedicados à transmissão de dados à PGJ/AM pela SENCINET, relativo a abril de 2022, conf. contrato nº 013/2021/PGJ, NFSe nº 10210/2022 e SEI nº 2022.009276.</t>
  </si>
  <si>
    <t>10210/2022</t>
  </si>
  <si>
    <t>1330/2022</t>
  </si>
  <si>
    <t>Liquidação da NE n. 2022NE0000079 - Ref. a serv. de locação de equipamentos para links de comunicação à PGJ/AM pela SENCINET, relativo a abril de 2022, conf. contrato nº 013/2021/PGJ, Fatura nº 15606/2022 e SEI nº 2022.009276.</t>
  </si>
  <si>
    <t>15606/2022</t>
  </si>
  <si>
    <t>1331/2022</t>
  </si>
  <si>
    <t>Liquidação da NE n. 2022NE0000049 - Ref. a serviços de manutenção em equipamentos de refrigeração à PGJ/AM pela G REFRIGERAÇAO, relativo a março de 2022, conf. contrato nº 010/2017 - 4º TA PGJ, NFSe nº 2155/2022 e SEI nº 2022.007422.</t>
  </si>
  <si>
    <t xml:space="preserve"> 2155/2022 </t>
  </si>
  <si>
    <t>1334/2022</t>
  </si>
  <si>
    <t>2022.007422</t>
  </si>
  <si>
    <t>Liquidação da NE nº 2022NE0000075 - Ref. a Comunic. de Dados e Circuitos Dedicados a transmissão de dados, a PGJ/AM pela SENCINET BRASIL SERV. DE TELEC. LTDA, rel. 04/2022, conf. CT nº 022/2021/PGJ, Fatura nº 5528/2022 e SEI nº 2022.009278.</t>
  </si>
  <si>
    <t>5528/2022</t>
  </si>
  <si>
    <t>1421/2022</t>
  </si>
  <si>
    <t>2022.009278</t>
  </si>
  <si>
    <t>Liquidação da NE nº 2022NE0000076 - Ref. Parcela de Locação de Bens Móveis, a PGJ/AM pela SENCINET BRASIL SERVICOS DE TELECOMUNICACOES LTDA, rel. 04/2022, conf. CT nº 022/2021/PGJ, Fatura nº 15607/2022 e SEI nº 2022.009278.</t>
  </si>
  <si>
    <t>15607/2022</t>
  </si>
  <si>
    <t>1422/2022</t>
  </si>
  <si>
    <t xml:space="preserve">82845322000104 </t>
  </si>
  <si>
    <t>SOFTPLAN PLANEJAMENTO E SISTEMAS LTDA</t>
  </si>
  <si>
    <t>Liquidação da NE n. 2022NE0000084 - Referente a serviço sobre a infraestrutura à PGJ/AM pela SOFTPLAN, relativo a março de 2022, conforme contrato nº 019/2021/PGJ, NFSe nº 441441/2022 e SEI nº 2022.009749.</t>
  </si>
  <si>
    <t>441441/2022</t>
  </si>
  <si>
    <t>1424/2022</t>
  </si>
  <si>
    <t>2022.009749</t>
  </si>
  <si>
    <t>Liquidação da NE n. 2022NE0000083 - Referente a serviço de garantia de evolução tecnológica e funcional à PGJ/AM pela SOFTPLAN, relativo a março de 2022, conforme contrato nº 019/2021/PGJ, NFSe nº 441439/2022 e SEI nº 2022.009746.</t>
  </si>
  <si>
    <t>441439/2022</t>
  </si>
  <si>
    <t>1425/2022</t>
  </si>
  <si>
    <t>2022.009746</t>
  </si>
  <si>
    <t>Liquidação da NE n. 2022NE0000083 - Referente a serviço de suporte de primeiro nível à PGJ/AM pela SOFTPLAN, relativo a março de 2022, conforme contrato nº 019/2021/PGJ, NFSe nº 441440/2022 e SEI nº 2022.009748.</t>
  </si>
  <si>
    <t>441440/2022</t>
  </si>
  <si>
    <t>1426/2022</t>
  </si>
  <si>
    <t>2022.009748</t>
  </si>
  <si>
    <t xml:space="preserve">04322541000197 </t>
  </si>
  <si>
    <t>CONSELHO REGIONAL DE ENGENHARIA E AGRONOMIA DO ESTADO DO AMAZONAS</t>
  </si>
  <si>
    <t>Liquidação da NE n. 2022NE0000961 - Referente ao pagamento de anuidade do CREA empresa da PGJ/AM, relativo ao exercício de 2022, conforme solicitado no SEI nº 2020.003228.</t>
  </si>
  <si>
    <t xml:space="preserve">28331678304739943-5 </t>
  </si>
  <si>
    <t>1434/2022</t>
  </si>
  <si>
    <t>2020.003228</t>
  </si>
  <si>
    <t xml:space="preserve">00360305000104 </t>
  </si>
  <si>
    <t>CAIXA ECONOMICA FEDERAL</t>
  </si>
  <si>
    <t>Liquidação da NE nº 2022NE0000861 - Referente a tarifas bancárias cobradas na conta corrente 57-8, ag. 2980 da PGJ/AM pela Caixa Econômica Federal, no período de novembro/2021 a abril/2022, conforme SEI nº 2022.009068.</t>
  </si>
  <si>
    <t>1453/2022</t>
  </si>
  <si>
    <t>pagamento não realizado</t>
  </si>
  <si>
    <t>2022.009068</t>
  </si>
  <si>
    <t xml:space="preserve">60746948000112 </t>
  </si>
  <si>
    <t>BANCO BRADESCO S A</t>
  </si>
  <si>
    <t>Liquidação da NE nº 2022NE0000862 - Referente a tarifas bancárias cobradas na conta corrente 14.000-7, ag. 6019 da PGJ/AM pelo Banco Bradesco, no período de março/2022, conforme SEI nº 2022.009068.</t>
  </si>
  <si>
    <t>1454/2022</t>
  </si>
  <si>
    <r>
      <rPr>
        <b/>
        <sz val="14"/>
        <color rgb="FF000000"/>
        <rFont val="Arial"/>
        <family val="2"/>
        <charset val="1"/>
      </rP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</si>
  <si>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 xml:space="preserve">34498261000103 </t>
  </si>
  <si>
    <t>MODULO ENGENHARIA LTDA</t>
  </si>
  <si>
    <t>Liquidação da NE nº 2021NE0001858 - Ref. a serv. de construção da edificação destinada a abrigar as PJs de Itacoatiara a PGJ/AM pela MODULO ENGENHARIA LTDA, rel. a 4ª Medição, conf. CT nº 028/2021/PGJ, NFSe nº 52/2022 e SEI nº 2022.007428.</t>
  </si>
  <si>
    <t>52/2022</t>
  </si>
  <si>
    <t>1323/2022</t>
  </si>
  <si>
    <t>2022.007428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</si>
  <si>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</si>
  <si>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</si>
  <si>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</si>
  <si>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 xml:space="preserve"> </t>
  </si>
  <si>
    <t>Liquidação da NE nº 2022NE0000081 - Referente a serviço de telefonia fixa a PGJ/AM pela OI S.A., relativo a Abril/2022, conforme contrato nº 029/2016/PGJ, Fatura nº 0300039250786/2022 e SEI nº 2022.008211.</t>
  </si>
  <si>
    <t>Liquidação da NE nº 2022NE0000081 - Referente a serviço de telefonia fixa a PGJ/AM pela OI S.A., relativo a Abril/2022, conforme contrato nº 029/2016/PGJ, Fatura nº 0300039250785/2022 e SEI nº 2022.008210.</t>
  </si>
  <si>
    <t>73.2022</t>
  </si>
  <si>
    <t>37.2022</t>
  </si>
  <si>
    <t>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</si>
</sst>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 &quot;* #,##0.00_-;&quot;-R$ &quot;* #,##0.00_-;_-&quot;R$ &quot;* \-??_-;_-@_-"/>
    <numFmt numFmtId="165" formatCode="[$R$-416]\ #,##0.00;[Red]\-[$R$-416]\ #,##0.00"/>
    <numFmt numFmtId="166" formatCode="[$-416]d/m/yyyy"/>
    <numFmt numFmtId="167" formatCode="_-* #,##0.00_-;\-* #,##0.00_-;_-* \-??_-;_-@_-"/>
    <numFmt numFmtId="168" formatCode="d/m/yyyy"/>
  </numFmts>
  <fonts count="34">
    <font>
      <sz val="11"/>
      <color rgb="FF000000"/>
      <name val="Calibri"/>
      <family val="2"/>
      <charset val="1"/>
    </font>
    <font>
      <sz val="10"/>
      <color rgb="FFFFFFFF"/>
      <name val="Liberation Sans1"/>
      <family val="2"/>
      <charset val="1"/>
    </font>
    <font>
      <b/>
      <sz val="10"/>
      <color rgb="FF000000"/>
      <name val="Liberation Sans1"/>
      <family val="2"/>
      <charset val="1"/>
    </font>
    <font>
      <sz val="10"/>
      <color rgb="FFFF0000"/>
      <name val="Liberation Sans1"/>
      <family val="2"/>
      <charset val="1"/>
    </font>
    <font>
      <b/>
      <sz val="10"/>
      <color rgb="FFFFFFFF"/>
      <name val="Liberation Sans1"/>
      <family val="2"/>
      <charset val="1"/>
    </font>
    <font>
      <i/>
      <sz val="10"/>
      <color rgb="FF808080"/>
      <name val="Liberation Sans1"/>
      <family val="2"/>
      <charset val="1"/>
    </font>
    <font>
      <sz val="10"/>
      <color rgb="FF008000"/>
      <name val="Liberation Sans1"/>
      <family val="2"/>
      <charset val="1"/>
    </font>
    <font>
      <sz val="11"/>
      <color rgb="FF000000"/>
      <name val="Liberation Sans1"/>
      <family val="2"/>
      <charset val="1"/>
    </font>
    <font>
      <b/>
      <sz val="24"/>
      <color rgb="FF000000"/>
      <name val="Liberation Sans1"/>
      <family val="2"/>
      <charset val="1"/>
    </font>
    <font>
      <sz val="18"/>
      <color rgb="FF000000"/>
      <name val="Liberation Sans1"/>
      <family val="2"/>
      <charset val="1"/>
    </font>
    <font>
      <sz val="12"/>
      <color rgb="FF000000"/>
      <name val="Liberation Sans1"/>
      <family val="2"/>
      <charset val="1"/>
    </font>
    <font>
      <b/>
      <i/>
      <sz val="16"/>
      <color rgb="FF000000"/>
      <name val="Liberation Sans1"/>
      <family val="2"/>
      <charset val="1"/>
    </font>
    <font>
      <u/>
      <sz val="10"/>
      <color rgb="FF0000FF"/>
      <name val="Liberation Sans1"/>
      <family val="2"/>
      <charset val="1"/>
    </font>
    <font>
      <sz val="10"/>
      <color rgb="FF993300"/>
      <name val="Liberation Sans1"/>
      <family val="2"/>
      <charset val="1"/>
    </font>
    <font>
      <sz val="10"/>
      <color rgb="FF333333"/>
      <name val="Liberation Sans1"/>
      <family val="2"/>
      <charset val="1"/>
    </font>
    <font>
      <b/>
      <i/>
      <u/>
      <sz val="11"/>
      <color rgb="FF000000"/>
      <name val="Liberation Sans1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b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4"/>
      <color rgb="FFC00000"/>
      <name val="Calibri"/>
      <family val="2"/>
      <charset val="1"/>
    </font>
    <font>
      <b/>
      <sz val="14"/>
      <color rgb="FFC9211E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E6B9B8"/>
      </patternFill>
    </fill>
    <fill>
      <patternFill patternType="solid">
        <fgColor rgb="FFFF8080"/>
        <bgColor rgb="FFFF99CC"/>
      </patternFill>
    </fill>
    <fill>
      <patternFill patternType="solid">
        <fgColor rgb="FFFF0000"/>
        <bgColor rgb="FFC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800000"/>
        <bgColor rgb="FFC00000"/>
      </patternFill>
    </fill>
    <fill>
      <patternFill patternType="solid">
        <fgColor rgb="FFD9D9D9"/>
        <bgColor rgb="FFC0C0C0"/>
      </patternFill>
    </fill>
    <fill>
      <patternFill patternType="solid">
        <fgColor rgb="FFE6B9B8"/>
        <bgColor rgb="FFC0C0C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8">
    <xf numFmtId="0" fontId="0" fillId="0" borderId="0"/>
    <xf numFmtId="167" fontId="33" fillId="0" borderId="0" applyBorder="0" applyProtection="0"/>
    <xf numFmtId="164" fontId="33" fillId="0" borderId="0" applyBorder="0" applyProtection="0"/>
    <xf numFmtId="0" fontId="26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>
      <alignment horizontal="center" textRotation="90"/>
    </xf>
    <xf numFmtId="0" fontId="12" fillId="0" borderId="0" applyBorder="0" applyProtection="0"/>
    <xf numFmtId="164" fontId="33" fillId="0" borderId="0" applyBorder="0" applyProtection="0"/>
    <xf numFmtId="0" fontId="13" fillId="8" borderId="0" applyBorder="0" applyProtection="0"/>
    <xf numFmtId="0" fontId="7" fillId="0" borderId="0"/>
    <xf numFmtId="0" fontId="14" fillId="8" borderId="1" applyProtection="0"/>
    <xf numFmtId="0" fontId="15" fillId="0" borderId="0" applyBorder="0" applyProtection="0"/>
    <xf numFmtId="165" fontId="15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3" fillId="0" borderId="0" applyBorder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7" fillId="0" borderId="0" xfId="21" applyNumberFormat="1" applyFont="1" applyBorder="1" applyAlignment="1">
      <alignment vertical="center"/>
    </xf>
    <xf numFmtId="0" fontId="18" fillId="0" borderId="0" xfId="21" applyFont="1" applyAlignment="1">
      <alignment horizontal="left"/>
    </xf>
    <xf numFmtId="0" fontId="18" fillId="0" borderId="0" xfId="21" applyFont="1" applyAlignment="1">
      <alignment horizontal="center"/>
    </xf>
    <xf numFmtId="0" fontId="19" fillId="0" borderId="0" xfId="21" applyFont="1" applyAlignment="1">
      <alignment horizontal="left"/>
    </xf>
    <xf numFmtId="0" fontId="20" fillId="0" borderId="0" xfId="21" applyFont="1"/>
    <xf numFmtId="0" fontId="22" fillId="0" borderId="0" xfId="21" applyFont="1"/>
    <xf numFmtId="0" fontId="22" fillId="0" borderId="0" xfId="21" applyFont="1" applyAlignment="1">
      <alignment horizontal="center"/>
    </xf>
    <xf numFmtId="0" fontId="23" fillId="0" borderId="0" xfId="21" applyFont="1"/>
    <xf numFmtId="0" fontId="7" fillId="0" borderId="0" xfId="21"/>
    <xf numFmtId="0" fontId="24" fillId="9" borderId="2" xfId="21" applyFont="1" applyFill="1" applyBorder="1" applyAlignment="1">
      <alignment horizontal="center" vertical="center" wrapText="1"/>
    </xf>
    <xf numFmtId="0" fontId="24" fillId="9" borderId="2" xfId="21" applyFont="1" applyFill="1" applyBorder="1" applyAlignment="1">
      <alignment horizontal="center" vertical="center"/>
    </xf>
    <xf numFmtId="0" fontId="24" fillId="3" borderId="2" xfId="21" applyFont="1" applyFill="1" applyBorder="1" applyAlignment="1">
      <alignment horizontal="center" vertical="center" wrapText="1"/>
    </xf>
    <xf numFmtId="0" fontId="24" fillId="9" borderId="3" xfId="21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0" fontId="26" fillId="0" borderId="2" xfId="3" applyFont="1" applyBorder="1" applyAlignment="1" applyProtection="1">
      <alignment horizontal="center" vertical="center" wrapText="1"/>
    </xf>
    <xf numFmtId="166" fontId="25" fillId="0" borderId="2" xfId="0" applyNumberFormat="1" applyFont="1" applyBorder="1" applyAlignment="1">
      <alignment horizontal="center" vertical="center"/>
    </xf>
    <xf numFmtId="49" fontId="25" fillId="10" borderId="2" xfId="0" applyNumberFormat="1" applyFont="1" applyFill="1" applyBorder="1" applyAlignment="1">
      <alignment horizontal="center" vertical="center"/>
    </xf>
    <xf numFmtId="164" fontId="25" fillId="10" borderId="2" xfId="2" applyFont="1" applyFill="1" applyBorder="1" applyAlignment="1" applyProtection="1">
      <alignment vertical="center"/>
    </xf>
    <xf numFmtId="0" fontId="0" fillId="0" borderId="2" xfId="0" applyFont="1" applyBorder="1" applyAlignment="1">
      <alignment horizontal="center" vertical="center"/>
    </xf>
    <xf numFmtId="164" fontId="25" fillId="0" borderId="2" xfId="2" applyFont="1" applyBorder="1" applyAlignment="1" applyProtection="1">
      <alignment vertical="center"/>
    </xf>
    <xf numFmtId="49" fontId="25" fillId="0" borderId="2" xfId="1" applyNumberFormat="1" applyFont="1" applyBorder="1" applyAlignment="1" applyProtection="1">
      <alignment horizontal="center" vertical="center"/>
    </xf>
    <xf numFmtId="0" fontId="26" fillId="0" borderId="2" xfId="3" applyFont="1" applyBorder="1" applyAlignment="1" applyProtection="1">
      <alignment horizontal="center" vertical="center"/>
    </xf>
    <xf numFmtId="0" fontId="25" fillId="0" borderId="2" xfId="0" applyFont="1" applyBorder="1" applyAlignment="1">
      <alignment vertical="center"/>
    </xf>
    <xf numFmtId="0" fontId="26" fillId="0" borderId="2" xfId="3" applyFont="1" applyBorder="1" applyAlignment="1" applyProtection="1">
      <alignment vertical="center" wrapText="1"/>
    </xf>
    <xf numFmtId="49" fontId="26" fillId="0" borderId="2" xfId="3" applyNumberFormat="1" applyFont="1" applyBorder="1" applyAlignment="1" applyProtection="1">
      <alignment horizontal="center" vertical="center"/>
    </xf>
    <xf numFmtId="0" fontId="27" fillId="11" borderId="0" xfId="0" applyFont="1" applyFill="1" applyAlignment="1">
      <alignment horizontal="center" vertical="center"/>
    </xf>
    <xf numFmtId="0" fontId="0" fillId="0" borderId="0" xfId="0"/>
    <xf numFmtId="0" fontId="0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8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0" xfId="1" applyNumberFormat="1" applyFont="1" applyBorder="1" applyProtection="1"/>
    <xf numFmtId="0" fontId="0" fillId="0" borderId="4" xfId="0" applyFont="1" applyBorder="1" applyAlignment="1">
      <alignment vertical="center"/>
    </xf>
    <xf numFmtId="166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26" fillId="0" borderId="2" xfId="3" applyFont="1" applyBorder="1" applyAlignment="1" applyProtection="1">
      <alignment vertical="center" wrapText="1"/>
    </xf>
    <xf numFmtId="0" fontId="28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4" fontId="0" fillId="0" borderId="0" xfId="2" applyFont="1" applyBorder="1" applyAlignment="1" applyProtection="1">
      <alignment vertical="center"/>
    </xf>
    <xf numFmtId="0" fontId="0" fillId="0" borderId="0" xfId="0" applyBorder="1" applyAlignment="1"/>
    <xf numFmtId="0" fontId="1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49" fontId="26" fillId="0" borderId="2" xfId="3" applyNumberFormat="1" applyFont="1" applyBorder="1" applyAlignment="1" applyProtection="1">
      <alignment horizontal="center" vertical="center" wrapText="1"/>
    </xf>
    <xf numFmtId="166" fontId="25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64" fontId="25" fillId="0" borderId="2" xfId="2" applyFont="1" applyBorder="1" applyAlignment="1" applyProtection="1">
      <alignment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32" fillId="9" borderId="2" xfId="21" applyFont="1" applyFill="1" applyBorder="1" applyAlignment="1">
      <alignment horizontal="center" vertical="center" wrapText="1"/>
    </xf>
    <xf numFmtId="0" fontId="32" fillId="9" borderId="2" xfId="21" applyFont="1" applyFill="1" applyBorder="1" applyAlignment="1">
      <alignment horizontal="center" vertical="center"/>
    </xf>
    <xf numFmtId="0" fontId="32" fillId="3" borderId="2" xfId="21" applyFont="1" applyFill="1" applyBorder="1" applyAlignment="1">
      <alignment horizontal="center" vertical="center" wrapText="1"/>
    </xf>
    <xf numFmtId="164" fontId="25" fillId="10" borderId="2" xfId="2" applyFont="1" applyFill="1" applyBorder="1" applyAlignment="1" applyProtection="1">
      <alignment horizontal="center" vertical="center"/>
    </xf>
    <xf numFmtId="164" fontId="30" fillId="0" borderId="2" xfId="2" applyFont="1" applyBorder="1" applyAlignment="1" applyProtection="1">
      <alignment vertical="center"/>
    </xf>
    <xf numFmtId="0" fontId="0" fillId="0" borderId="0" xfId="0" applyFont="1" applyAlignment="1">
      <alignment horizontal="left"/>
    </xf>
    <xf numFmtId="0" fontId="26" fillId="0" borderId="2" xfId="3" applyBorder="1" applyAlignment="1" applyProtection="1">
      <alignment vertical="center" wrapText="1"/>
    </xf>
    <xf numFmtId="0" fontId="26" fillId="0" borderId="0" xfId="3" applyAlignment="1">
      <alignment vertical="center" wrapText="1"/>
    </xf>
    <xf numFmtId="0" fontId="26" fillId="0" borderId="2" xfId="3" applyBorder="1" applyAlignment="1" applyProtection="1">
      <alignment horizontal="left" vertical="center" wrapText="1"/>
    </xf>
    <xf numFmtId="0" fontId="25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 wrapText="1"/>
    </xf>
    <xf numFmtId="49" fontId="26" fillId="0" borderId="2" xfId="3" applyNumberFormat="1" applyFont="1" applyFill="1" applyBorder="1" applyAlignment="1" applyProtection="1">
      <alignment horizontal="center" vertical="center"/>
    </xf>
    <xf numFmtId="166" fontId="25" fillId="0" borderId="2" xfId="0" applyNumberFormat="1" applyFont="1" applyFill="1" applyBorder="1" applyAlignment="1">
      <alignment horizontal="center" vertical="center"/>
    </xf>
    <xf numFmtId="164" fontId="25" fillId="0" borderId="2" xfId="2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164" fontId="30" fillId="0" borderId="2" xfId="2" applyFont="1" applyBorder="1" applyAlignment="1" applyProtection="1">
      <alignment horizontal="center" vertical="center"/>
    </xf>
    <xf numFmtId="0" fontId="26" fillId="0" borderId="2" xfId="3" applyBorder="1" applyAlignment="1">
      <alignment horizontal="center" vertical="center" wrapText="1"/>
    </xf>
    <xf numFmtId="0" fontId="26" fillId="0" borderId="2" xfId="3" applyBorder="1" applyAlignment="1" applyProtection="1">
      <alignment wrapText="1"/>
    </xf>
    <xf numFmtId="0" fontId="26" fillId="0" borderId="2" xfId="3" applyBorder="1" applyAlignment="1">
      <alignment wrapText="1"/>
    </xf>
    <xf numFmtId="0" fontId="20" fillId="0" borderId="5" xfId="21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49" fontId="17" fillId="0" borderId="0" xfId="21" applyNumberFormat="1" applyFont="1" applyBorder="1" applyAlignment="1">
      <alignment horizontal="right" vertical="center"/>
    </xf>
    <xf numFmtId="0" fontId="18" fillId="0" borderId="0" xfId="21" applyFont="1" applyBorder="1" applyAlignment="1">
      <alignment horizontal="left"/>
    </xf>
    <xf numFmtId="0" fontId="0" fillId="0" borderId="6" xfId="0" applyFont="1" applyBorder="1" applyAlignment="1">
      <alignment horizontal="left" vertical="center"/>
    </xf>
  </cellXfs>
  <cellStyles count="28">
    <cellStyle name="Accent 1 5" xfId="4" xr:uid="{00000000-0005-0000-0000-000000000000}"/>
    <cellStyle name="Accent 2 6" xfId="5" xr:uid="{00000000-0005-0000-0000-000001000000}"/>
    <cellStyle name="Accent 3 7" xfId="6" xr:uid="{00000000-0005-0000-0000-000002000000}"/>
    <cellStyle name="Accent 4" xfId="7" xr:uid="{00000000-0005-0000-0000-000003000000}"/>
    <cellStyle name="Bad 8" xfId="8" xr:uid="{00000000-0005-0000-0000-000004000000}"/>
    <cellStyle name="Error 9" xfId="9" xr:uid="{00000000-0005-0000-0000-000005000000}"/>
    <cellStyle name="Error 9 2" xfId="10" xr:uid="{00000000-0005-0000-0000-000006000000}"/>
    <cellStyle name="Footnote 10" xfId="11" xr:uid="{00000000-0005-0000-0000-000007000000}"/>
    <cellStyle name="Good 11" xfId="12" xr:uid="{00000000-0005-0000-0000-000008000000}"/>
    <cellStyle name="Graphics" xfId="13" xr:uid="{00000000-0005-0000-0000-000009000000}"/>
    <cellStyle name="Heading (user) 12" xfId="14" xr:uid="{00000000-0005-0000-0000-00000A000000}"/>
    <cellStyle name="Heading 1 13" xfId="15" xr:uid="{00000000-0005-0000-0000-00000B000000}"/>
    <cellStyle name="Heading 2 14" xfId="16" xr:uid="{00000000-0005-0000-0000-00000C000000}"/>
    <cellStyle name="Heading1" xfId="17" xr:uid="{00000000-0005-0000-0000-00000D000000}"/>
    <cellStyle name="Hiperlink" xfId="3" builtinId="8"/>
    <cellStyle name="Hyperlink 15" xfId="18" xr:uid="{00000000-0005-0000-0000-00000F000000}"/>
    <cellStyle name="Moeda" xfId="2" builtinId="4"/>
    <cellStyle name="Moeda 2" xfId="19" xr:uid="{00000000-0005-0000-0000-000011000000}"/>
    <cellStyle name="Neutral 16" xfId="20" xr:uid="{00000000-0005-0000-0000-000012000000}"/>
    <cellStyle name="Normal" xfId="0" builtinId="0"/>
    <cellStyle name="Normal 2" xfId="21" xr:uid="{00000000-0005-0000-0000-000014000000}"/>
    <cellStyle name="Note 17" xfId="22" xr:uid="{00000000-0005-0000-0000-000015000000}"/>
    <cellStyle name="Result" xfId="23" xr:uid="{00000000-0005-0000-0000-000016000000}"/>
    <cellStyle name="Result2" xfId="24" xr:uid="{00000000-0005-0000-0000-000017000000}"/>
    <cellStyle name="Status 18" xfId="25" xr:uid="{00000000-0005-0000-0000-000018000000}"/>
    <cellStyle name="Text 19" xfId="26" xr:uid="{00000000-0005-0000-0000-000019000000}"/>
    <cellStyle name="Vírgula" xfId="1" builtinId="3"/>
    <cellStyle name="Warning 20" xfId="27" xr:uid="{00000000-0005-0000-0000-00001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FFFCC"/>
      <rgbColor rgb="FFCCFFFF"/>
      <rgbColor rgb="FF660066"/>
      <rgbColor rgb="FFFF8080"/>
      <rgbColor rgb="FF2A6099"/>
      <rgbColor rgb="FFD9D9D9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BBB59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1077120</xdr:colOff>
      <xdr:row>0</xdr:row>
      <xdr:rowOff>1044360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093120" cy="1044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transparencia/Notas_Fiscais/NFS-e_36725_2022_GARTNER_a74bc.pdf" TargetMode="External"/><Relationship Id="rId21" Type="http://schemas.openxmlformats.org/officeDocument/2006/relationships/hyperlink" Target="https://www.mpam.mp.br/images/Contratos/2021/CONTRATOS/CT_n&#186;_031-2021_-_MP-PGJ_1ede6.pdf" TargetMode="External"/><Relationship Id="rId42" Type="http://schemas.openxmlformats.org/officeDocument/2006/relationships/hyperlink" Target="https://www.mpam.mp.br/images/Contratos/2021/ADITIVOS/4&#186;%20TA%20ao%20CT%20n&#186;%20004-2018-MP-PGJ_e4e14.pdf" TargetMode="External"/><Relationship Id="rId63" Type="http://schemas.openxmlformats.org/officeDocument/2006/relationships/hyperlink" Target="https://www.mpam.mp.br/images/transparencia/Notas_Fiscais/FATURA_0300039245892_2022_OI_SA_23b87.pdf" TargetMode="External"/><Relationship Id="rId84" Type="http://schemas.openxmlformats.org/officeDocument/2006/relationships/hyperlink" Target="https://www.mpam.mp.br/images/transparencia/Notas_Fiscais/FATURA_0345991343_2022_TELEFONICA_BRASIL_6e0e3.pdf" TargetMode="External"/><Relationship Id="rId138" Type="http://schemas.openxmlformats.org/officeDocument/2006/relationships/hyperlink" Target="https://www.mpam.mp.br/images/transparencia/Notas_Fiscais/FATURA_17246042022-4_2022_COSAMA_b438d.pdf" TargetMode="External"/><Relationship Id="rId159" Type="http://schemas.openxmlformats.org/officeDocument/2006/relationships/hyperlink" Target="https://www.mpam.mp.br/images/transparencia/Notas_Fiscais/NFS-e_5528_2022_SENCINET_fa2ec.pdf" TargetMode="External"/><Relationship Id="rId170" Type="http://schemas.openxmlformats.org/officeDocument/2006/relationships/hyperlink" Target="https://www.mpam.mp.br/images/transparencia/Notas_Fiscais/MEMORANDO_0818068_CEF_E_BRADESCO_d9248.pdf" TargetMode="External"/><Relationship Id="rId107" Type="http://schemas.openxmlformats.org/officeDocument/2006/relationships/hyperlink" Target="https://www.mpam.mp.br/images/transparencia/Notas_Fiscais/NFS-e_6103_2022_MAPROTEM_a0ea5.pdf" TargetMode="External"/><Relationship Id="rId11" Type="http://schemas.openxmlformats.org/officeDocument/2006/relationships/hyperlink" Target="https://www.mpam.mp.br/images/transparencia/Notas_Fiscais/NF_34_2022_G_K_C_LOPES_632f4.pdf" TargetMode="External"/><Relationship Id="rId32" Type="http://schemas.openxmlformats.org/officeDocument/2006/relationships/hyperlink" Target="https://www.mpam.mp.br/images/transparencia/Notas_Fiscais/RECIBO_05_2022_GABRIEL_AGUIAR_099ee.pdf" TargetMode="External"/><Relationship Id="rId53" Type="http://schemas.openxmlformats.org/officeDocument/2006/relationships/hyperlink" Target="https://www.mpam.mp.br/images/transparencia/Notas_Fiscais/NFS-e_10120_2022_SENCINET_326e7.pdf" TargetMode="External"/><Relationship Id="rId74" Type="http://schemas.openxmlformats.org/officeDocument/2006/relationships/hyperlink" Target="https://www.mpam.mp.br/images/transparencia/Notas_Fiscais/NFS-e_2095_2022_G_REFRIGERA&#199;&#195;O_3339a.pdf" TargetMode="External"/><Relationship Id="rId128" Type="http://schemas.openxmlformats.org/officeDocument/2006/relationships/hyperlink" Target="https://www.mpam.mp.br/images/transparencia/Notas_Fiscais/NFS-e_124_2022_FORT_METAIS_160f0.pdf" TargetMode="External"/><Relationship Id="rId149" Type="http://schemas.openxmlformats.org/officeDocument/2006/relationships/hyperlink" Target="https://www.mpam.mp.br/images/transparencia/Notas_Fiscais/NFS-e_29040_2022_UPDATE_DIGITAL_17448.pdf" TargetMode="External"/><Relationship Id="rId5" Type="http://schemas.openxmlformats.org/officeDocument/2006/relationships/hyperlink" Target="https://www.mpam.mp.br/images/NF_5820_2022_c67b5.pdf" TargetMode="External"/><Relationship Id="rId95" Type="http://schemas.openxmlformats.org/officeDocument/2006/relationships/hyperlink" Target="https://www.mpam.mp.br/images/transparencia/Notas_Fiscais/NFS-e_36163_2022_GARTNER_32a00.pdf" TargetMode="External"/><Relationship Id="rId160" Type="http://schemas.openxmlformats.org/officeDocument/2006/relationships/hyperlink" Target="https://www.mpam.mp.br/images/Contratos/2021/CONTRATOS/CT_N&#186;_022-2021-MP-PGJ_29d12.pdf" TargetMode="External"/><Relationship Id="rId22" Type="http://schemas.openxmlformats.org/officeDocument/2006/relationships/hyperlink" Target="https://www.mpam.mp.br/images/transparencia/Notas_Fiscais/RECIBO_04_2022_GABRIEL_AGUIAR_c7ab7.pdf" TargetMode="External"/><Relationship Id="rId43" Type="http://schemas.openxmlformats.org/officeDocument/2006/relationships/hyperlink" Target="https://www.mpam.mp.br/images/transparencia/Notas_Fiscais/NFS-e_3979_2022_ELEVADORES_BRASIL_4e30f.pdf" TargetMode="External"/><Relationship Id="rId64" Type="http://schemas.openxmlformats.org/officeDocument/2006/relationships/hyperlink" Target="https://mpam.mp.br/images/Contratos/2017/Aditivos/5&#186;_TA_ao_CT_029-2016_-_MP_99068.pdf" TargetMode="External"/><Relationship Id="rId118" Type="http://schemas.openxmlformats.org/officeDocument/2006/relationships/hyperlink" Target="https://www.mpam.mp.br/images/Contratos/2021/ADITIVOS/1%20TA%20ao%20CCT%20n%20003-2020-MP-PGJ_b1b14.pdf" TargetMode="External"/><Relationship Id="rId139" Type="http://schemas.openxmlformats.org/officeDocument/2006/relationships/hyperlink" Target="https://www.mpam.mp.br/images/transparencia/Notas_Fiscais/FATURA__54620562_2022_AMAZONAS_ENERGIA_6d644.pdf" TargetMode="External"/><Relationship Id="rId85" Type="http://schemas.openxmlformats.org/officeDocument/2006/relationships/hyperlink" Target="https://www.mpam.mp.br/images/Contratos/2021/CONTRATOS/CC%20N&#186;%20010.2021%20-%20MP-PGJ_30204.pdf" TargetMode="External"/><Relationship Id="rId150" Type="http://schemas.openxmlformats.org/officeDocument/2006/relationships/hyperlink" Target="https://www.mpam.mp.br/images/Contratos/2021/CONTRATOS/CT_n&#186;_013-2021-MP-PGJ_85bf8.pdf" TargetMode="External"/><Relationship Id="rId171" Type="http://schemas.openxmlformats.org/officeDocument/2006/relationships/hyperlink" Target="https://mpam.mp.br/images/Contratos/2021/CONTRATOS/CT_n&#186;_028-2021-MP-PGJ_2fa50.pdf" TargetMode="External"/><Relationship Id="rId12" Type="http://schemas.openxmlformats.org/officeDocument/2006/relationships/hyperlink" Target="https://www.mpam.mp.br/images/transparencia/Notas_Fiscais/NF_33_2022_G_K_C_LOPES_d285a.pdf" TargetMode="External"/><Relationship Id="rId33" Type="http://schemas.openxmlformats.org/officeDocument/2006/relationships/hyperlink" Target="https://www.mpam.mp.br/images/transparencia/Notas_Fiscais/SEI_MPAM_-_0781216_-_Memorando_-_FUNDO_DE_MODERNIZA&#199;&#195;O_08bf4.pdf" TargetMode="External"/><Relationship Id="rId108" Type="http://schemas.openxmlformats.org/officeDocument/2006/relationships/hyperlink" Target="https://www.mpam.mp.br/images/Contratos/2021/CONTRATOS/CT%20n&#186;%20006-2021%20-%20MP-PGJ_e6faf.pdf" TargetMode="External"/><Relationship Id="rId129" Type="http://schemas.openxmlformats.org/officeDocument/2006/relationships/hyperlink" Target="https://www.mpam.mp.br/images/Contratos/2021/CONTRATOS/CC%20N&#186;%20010.2021%20-%20MP-PGJ_30204.pdf" TargetMode="External"/><Relationship Id="rId54" Type="http://schemas.openxmlformats.org/officeDocument/2006/relationships/hyperlink" Target="https://www.mpam.mp.br/images/Contratos/2021/CONTRATOS/CT_n&#186;_013-2021-MP-PGJ_85bf8.pdf" TargetMode="External"/><Relationship Id="rId75" Type="http://schemas.openxmlformats.org/officeDocument/2006/relationships/hyperlink" Target="https://www.mpam.mp.br/images/Contratos/2021/CONTRATOS/CT%20n&#186;%20012-2021-MP-PGJ_7f7cb.pdf" TargetMode="External"/><Relationship Id="rId96" Type="http://schemas.openxmlformats.org/officeDocument/2006/relationships/hyperlink" Target="https://www.mpam.mp.br/images/Contratos/2021/CONTRATOS/CT_n%C2%BA_034-2021-MP-PGJ_43e8d.pdf" TargetMode="External"/><Relationship Id="rId140" Type="http://schemas.openxmlformats.org/officeDocument/2006/relationships/hyperlink" Target="https://www.mpam.mp.br/images/transparencia/Notas_Fiscais/FATURA__055766127_2022_AMAZONAS_ENERGIA_fe45e.pdf" TargetMode="External"/><Relationship Id="rId161" Type="http://schemas.openxmlformats.org/officeDocument/2006/relationships/hyperlink" Target="https://www.mpam.mp.br/images/transparencia/Notas_Fiscais/FATURA_15607_2022_SENCINET_e7464.pdf" TargetMode="External"/><Relationship Id="rId1" Type="http://schemas.openxmlformats.org/officeDocument/2006/relationships/hyperlink" Target="https://www.mpam.mp.br/images/transparencia/Notas_Fiscais/NF_11219_2022_ee0ca.pdf" TargetMode="External"/><Relationship Id="rId6" Type="http://schemas.openxmlformats.org/officeDocument/2006/relationships/hyperlink" Target="https://www.mpam.mp.br/images/transparencia/Notas_Fiscais/NF_5821_2022_01fa0.pdf" TargetMode="External"/><Relationship Id="rId23" Type="http://schemas.openxmlformats.org/officeDocument/2006/relationships/hyperlink" Target="https://www.mpam.mp.br/images/Contratos/2021/ADITIVOS/3&#186;%20TA%20ao%20CT%20n&#186;%2019-2018-MP-PGJ_9acb9.pdf" TargetMode="External"/><Relationship Id="rId28" Type="http://schemas.openxmlformats.org/officeDocument/2006/relationships/hyperlink" Target="https://www.mpam.mp.br/images/transparencia/Notas_Fiscais/RECIBO_03_2022_SAMUEL_MENDES_72efa.pdf" TargetMode="External"/><Relationship Id="rId49" Type="http://schemas.openxmlformats.org/officeDocument/2006/relationships/hyperlink" Target="https://www.mpam.mp.br/images/transparencia/Notas_Fiscais/NFS-e_1848_2022_T_N_NETO_b8b21.pdf" TargetMode="External"/><Relationship Id="rId114" Type="http://schemas.openxmlformats.org/officeDocument/2006/relationships/hyperlink" Target="https://www.mpam.mp.br/images/Contratos/2021/CONTRATOS/CT%20N%C2%BA%20011-2021-MP-PGJ_074e9.pdf" TargetMode="External"/><Relationship Id="rId119" Type="http://schemas.openxmlformats.org/officeDocument/2006/relationships/hyperlink" Target="https://www.mpam.mp.br/images/transparencia/Notas_Fiscais/NFS-e_2809_2022_ECOSEGM_9c0f2.pdf" TargetMode="External"/><Relationship Id="rId44" Type="http://schemas.openxmlformats.org/officeDocument/2006/relationships/hyperlink" Target="https://www.mpam.mp.br/images/Contratos/2022/Aditivos/5&#186;_TA_ao_CT_04-2018_-_MPE-PGJ_5a23b.pdf" TargetMode="External"/><Relationship Id="rId60" Type="http://schemas.openxmlformats.org/officeDocument/2006/relationships/hyperlink" Target="https://www.mpam.mp.br/images/Contratos/2021/ADITIVOS/4&#186;_TA_ao_CT_035-2018-MP-PGJ_76165.pdf" TargetMode="External"/><Relationship Id="rId65" Type="http://schemas.openxmlformats.org/officeDocument/2006/relationships/hyperlink" Target="https://www.mpam.mp.br/images/transparencia/Notas_Fiscais/FATURA_300039250786_2022_OI_SA_25108.pdf" TargetMode="External"/><Relationship Id="rId81" Type="http://schemas.openxmlformats.org/officeDocument/2006/relationships/hyperlink" Target="https://www.mpam.mp.br/images/Contratos/2021/CONTRATOS/CT%20n%C2%BA%20008-2021-MP-PGJ_fc26f.pdf" TargetMode="External"/><Relationship Id="rId86" Type="http://schemas.openxmlformats.org/officeDocument/2006/relationships/hyperlink" Target="https://www.mpam.mp.br/images/transparencia/Notas_Fiscais/FATURA_22038992_2022_COHASB_1c3ce.pdf" TargetMode="External"/><Relationship Id="rId130" Type="http://schemas.openxmlformats.org/officeDocument/2006/relationships/hyperlink" Target="https://www.mpam.mp.br/images/transparencia/Notas_Fiscais/FATURA_22048992_2022_COHASB_5bc94.pdf" TargetMode="External"/><Relationship Id="rId135" Type="http://schemas.openxmlformats.org/officeDocument/2006/relationships/hyperlink" Target="https://www.mpam.mp.br/images/Contratos/2021/CONTRATOS/CC%20n&#186;%20004-2021-MP-PGJ_cef9f.pdf" TargetMode="External"/><Relationship Id="rId151" Type="http://schemas.openxmlformats.org/officeDocument/2006/relationships/hyperlink" Target="https://www.mpam.mp.br/images/transparencia/Notas_Fiscais/NFS-e_5527_2022_SENCINET_0a7d3.pdf" TargetMode="External"/><Relationship Id="rId156" Type="http://schemas.openxmlformats.org/officeDocument/2006/relationships/hyperlink" Target="https://www.mpam.mp.br/images/Contratos/2021/ADITIVOS/4&#186;%20TA%20ao%20CT%20010-2017-MP-PGJ_6697a.pdf" TargetMode="External"/><Relationship Id="rId172" Type="http://schemas.openxmlformats.org/officeDocument/2006/relationships/hyperlink" Target="https://www.mpam.mp.br/images/transparencia/Notas_Fiscais/NFS-e_52_2022_MODULO_ENGENHARIA_dba34.pdf" TargetMode="External"/><Relationship Id="rId13" Type="http://schemas.openxmlformats.org/officeDocument/2006/relationships/hyperlink" Target="https://www.mpam.mp.br/images/Contratos/2020/CT%20n&#186;%20016-2020-MP-PGJ_44b9a.pdf" TargetMode="External"/><Relationship Id="rId18" Type="http://schemas.openxmlformats.org/officeDocument/2006/relationships/hyperlink" Target="https://www.mpam.mp.br/images/transparencia/Notas_Fiscais/RECIBO_03_2022_ALVES_LIRA_abf7f.pdf" TargetMode="External"/><Relationship Id="rId39" Type="http://schemas.openxmlformats.org/officeDocument/2006/relationships/hyperlink" Target="https://www.mpam.mp.br/images/transparencia/Notas_Fiscais/NFS-e_1035_2022_EFICAZ_ASSESSORIA_c3761.pdf" TargetMode="External"/><Relationship Id="rId109" Type="http://schemas.openxmlformats.org/officeDocument/2006/relationships/hyperlink" Target="https://www.mpam.mp.br/images/transparencia/Notas_Fiscais/NFS-e_6103_2022_MAPROTEM_a0ea5.pdf" TargetMode="External"/><Relationship Id="rId34" Type="http://schemas.openxmlformats.org/officeDocument/2006/relationships/hyperlink" Target="https://www.mpam.mp.br/images/Contratos/2021/ADITIVOS/2%20TA%20ao%20CT%20n&#186;%20018-2019-MP-PGJ_5b536.pdf" TargetMode="External"/><Relationship Id="rId50" Type="http://schemas.openxmlformats.org/officeDocument/2006/relationships/hyperlink" Target="https://www.mpam.mp.br/images/Contratos/2021/CONTRATOS/CC%20n&#186;%20009-2021-MP-PGJ_95e1e.pdf" TargetMode="External"/><Relationship Id="rId55" Type="http://schemas.openxmlformats.org/officeDocument/2006/relationships/hyperlink" Target="https://www.mpam.mp.br/images/transparencia/Notas_Fiscais/NFS-e_5399_2022_SENCINET_81517.pdf" TargetMode="External"/><Relationship Id="rId76" Type="http://schemas.openxmlformats.org/officeDocument/2006/relationships/hyperlink" Target="https://www.mpam.mp.br/images/transparencia/Notas_Fiscais/NFS-e_29063_2022_PRODAM_0a62e.pdf" TargetMode="External"/><Relationship Id="rId97" Type="http://schemas.openxmlformats.org/officeDocument/2006/relationships/hyperlink" Target="https://www.mpam.mp.br/images/transparencia/Notas_Fiscais/NFS-e_36164_2022_GARTNER_e3d10.pdf" TargetMode="External"/><Relationship Id="rId104" Type="http://schemas.openxmlformats.org/officeDocument/2006/relationships/hyperlink" Target="https://mpam.mp.br/images/Contratos/2017/Aditivos/5&#186;_TA_ao_CT_029-2016_-_MP_99068.pdf" TargetMode="External"/><Relationship Id="rId120" Type="http://schemas.openxmlformats.org/officeDocument/2006/relationships/hyperlink" Target="https://www.mpam.mp.br/images/Contratos/2021/CONTRATOS/CC%20n%C2%BA%20008-2021-MP-PGJ_80ff0.pdf" TargetMode="External"/><Relationship Id="rId125" Type="http://schemas.openxmlformats.org/officeDocument/2006/relationships/hyperlink" Target="https://www.mpam.mp.br/images/transparencia/Notas_Fiscais/FATURA__86993704_2022_AMAZONAS_ENERGIA_b671c.pdf" TargetMode="External"/><Relationship Id="rId141" Type="http://schemas.openxmlformats.org/officeDocument/2006/relationships/hyperlink" Target="https://www.mpam.mp.br/images/transparencia/Notas_Fiscais/FATURA_58111829_2022_AMAZONAS_ENERGIA_SA_334a1.pdf" TargetMode="External"/><Relationship Id="rId146" Type="http://schemas.openxmlformats.org/officeDocument/2006/relationships/hyperlink" Target="https://www.mpam.mp.br/images/Contratos/2021/CONTRATOS/CT_n&#186;_035-2021-MP-PGJ_83751.pdf" TargetMode="External"/><Relationship Id="rId167" Type="http://schemas.openxmlformats.org/officeDocument/2006/relationships/hyperlink" Target="https://www.mpam.mp.br/images/transparencia/Notas_Fiscais/NFS-e_441440_2022_SOFTPLAN_f6e9b.pdf" TargetMode="External"/><Relationship Id="rId7" Type="http://schemas.openxmlformats.org/officeDocument/2006/relationships/hyperlink" Target="https://www.mpam.mp.br/images/transparencia/Notas_Fiscais/NF_5008_2022-DADAMI-COMERCIO_DE_EQUIPAMENTOS_ELETROELETRONICO_17e62.pdf" TargetMode="External"/><Relationship Id="rId71" Type="http://schemas.openxmlformats.org/officeDocument/2006/relationships/hyperlink" Target="https://www.mpam.mp.br/images/Contratos/2021/CONTRATOS/CT%20n%C2%BA%20001.2021-MP-PGJ_544df.pdf" TargetMode="External"/><Relationship Id="rId92" Type="http://schemas.openxmlformats.org/officeDocument/2006/relationships/hyperlink" Target="https://www.mpam.mp.br/images/transparencia/Notas_Fiscais/NFS-e_1464_2022_EYES_NWHERE_bb6a4.pdf" TargetMode="External"/><Relationship Id="rId162" Type="http://schemas.openxmlformats.org/officeDocument/2006/relationships/hyperlink" Target="https://www.mpam.mp.br/images/Contratos/2021/CONTRATOS/CT_n_019-2021-MP-PGJ_a6c0b.pdf" TargetMode="External"/><Relationship Id="rId2" Type="http://schemas.openxmlformats.org/officeDocument/2006/relationships/hyperlink" Target="https://www.mpam.mp.br/images/transparencia/Notas_Fiscais/NF_5173_2022_1e51a.pdf" TargetMode="External"/><Relationship Id="rId29" Type="http://schemas.openxmlformats.org/officeDocument/2006/relationships/hyperlink" Target="https://www.mpam.mp.br/images/Contratos/2020/CT%20n&#186;%20016-2020-MP-PGJ_44b9a.pdf" TargetMode="External"/><Relationship Id="rId24" Type="http://schemas.openxmlformats.org/officeDocument/2006/relationships/hyperlink" Target="https://www.mpam.mp.br/images/transparencia/Notas_Fiscais/RECIBO_04_2022_VERA_NEIDE_4c054.pdf" TargetMode="External"/><Relationship Id="rId40" Type="http://schemas.openxmlformats.org/officeDocument/2006/relationships/hyperlink" Target="https://www.mpam.mp.br/images/Contratos/2021/CONTRATOS/CT_n&#186;_023-2021-MP-PGJ_929ad.pdf" TargetMode="External"/><Relationship Id="rId45" Type="http://schemas.openxmlformats.org/officeDocument/2006/relationships/hyperlink" Target="https://www.mpam.mp.br/images/transparencia/Notas_Fiscais/NFS-e_3979_2022_ELEVADORES_BRASIL_4e30f.pdf" TargetMode="External"/><Relationship Id="rId66" Type="http://schemas.openxmlformats.org/officeDocument/2006/relationships/hyperlink" Target="https://mpam.mp.br/images/Contratos/2017/Aditivos/5&#186;_TA_ao_CT_029-2016_-_MP_99068.pdf" TargetMode="External"/><Relationship Id="rId87" Type="http://schemas.openxmlformats.org/officeDocument/2006/relationships/hyperlink" Target="https://www.mpam.mp.br/images/Contratos/2021/CONTRATOS/CT%20n&#186;%20006-2021%20-%20MP-PGJ_e6faf.pdf" TargetMode="External"/><Relationship Id="rId110" Type="http://schemas.openxmlformats.org/officeDocument/2006/relationships/hyperlink" Target="https://www.mpam.mp.br/images/Contratos/2021/CONTRATOS/CT_n&#186;_034-2021-MP-PGJ_43e8d.pdf" TargetMode="External"/><Relationship Id="rId115" Type="http://schemas.openxmlformats.org/officeDocument/2006/relationships/hyperlink" Target="https://www.mpam.mp.br/images/transparencia/Notas_Fiscais/NFS-e_1300_2022_GIBBOR_ee0b3.pdf" TargetMode="External"/><Relationship Id="rId131" Type="http://schemas.openxmlformats.org/officeDocument/2006/relationships/hyperlink" Target="https://www.mpam.mp.br/images/Contratos/2021/CONTRATOS/CC%20n&#186;%20004-2021-MP-PGJ_cef9f.pdf" TargetMode="External"/><Relationship Id="rId136" Type="http://schemas.openxmlformats.org/officeDocument/2006/relationships/hyperlink" Target="https://mpam.mp.br/images/transparencia/Notas_Fiscais/FATURA_22098042022-2_2022_COSAMA_062cf.pdf" TargetMode="External"/><Relationship Id="rId157" Type="http://schemas.openxmlformats.org/officeDocument/2006/relationships/hyperlink" Target="https://www.mpam.mp.br/images/transparencia/Notas_Fiscais/NFS-e_2155_2022_G_REFRIGERA&#199;&#195;O_95902.pdf" TargetMode="External"/><Relationship Id="rId61" Type="http://schemas.openxmlformats.org/officeDocument/2006/relationships/hyperlink" Target="https://www.mpam.mp.br/images/transparencia/Notas_Fiscais/FATURA_0300039245893_2022_OI_SA_19228.pdf" TargetMode="External"/><Relationship Id="rId82" Type="http://schemas.openxmlformats.org/officeDocument/2006/relationships/hyperlink" Target="https://www.mpam.mp.br/images/transparencia/Notas_Fiscais/NFS-e_114_2022_CASA_NOVA_d0be8.pdf" TargetMode="External"/><Relationship Id="rId152" Type="http://schemas.openxmlformats.org/officeDocument/2006/relationships/hyperlink" Target="https://www.mpam.mp.br/images/Contratos/2021/CONTRATOS/CT_n&#186;_013-2021-MP-PGJ_85bf8.pdf" TargetMode="External"/><Relationship Id="rId173" Type="http://schemas.openxmlformats.org/officeDocument/2006/relationships/hyperlink" Target="https://www.mpam.mp.br/images/Contratos/2021/CONTRATOS/CT_n%C2%BA_034-2021-MP-PGJ_43e8d.pdf" TargetMode="External"/><Relationship Id="rId19" Type="http://schemas.openxmlformats.org/officeDocument/2006/relationships/hyperlink" Target="https://www.mpam.mp.br/images/Contratos/2021/CONTRATOS/CT_n&#186;_031-2021_-_MP-PGJ_1ede6.pdf" TargetMode="External"/><Relationship Id="rId14" Type="http://schemas.openxmlformats.org/officeDocument/2006/relationships/hyperlink" Target="https://www.mpam.mp.br/images/transparencia/Notas_Fiscais/RECIBO_09_A_12_2021_ALVES_LIRA_962f4.pdf" TargetMode="External"/><Relationship Id="rId30" Type="http://schemas.openxmlformats.org/officeDocument/2006/relationships/hyperlink" Target="https://www.mpam.mp.br/images/transparencia/Notas_Fiscais/RECIBO_04_2022_ALVES_LIRA_9ca94.pdf" TargetMode="External"/><Relationship Id="rId35" Type="http://schemas.openxmlformats.org/officeDocument/2006/relationships/hyperlink" Target="https://www.mpam.mp.br/images/transparencia/Notas_Fiscais/FATURA_300039244080_2022_OI_SA_696cb.pdf" TargetMode="External"/><Relationship Id="rId56" Type="http://schemas.openxmlformats.org/officeDocument/2006/relationships/hyperlink" Target="https://www.mpam.mp.br/images/Contratos/2021/CONTRATOS/CT_n&#186;_013-2021-MP-PGJ_85bf8.pdf" TargetMode="External"/><Relationship Id="rId77" Type="http://schemas.openxmlformats.org/officeDocument/2006/relationships/hyperlink" Target="https://www.mpam.mp.br/images/transparencia/Contratos/1%C2%BA_TA_ao_CT_18.2020_PRODAM_METROMAO_4deec.pdf" TargetMode="External"/><Relationship Id="rId100" Type="http://schemas.openxmlformats.org/officeDocument/2006/relationships/hyperlink" Target="https://mpam.mp.br/images/Contratos/2017/Aditivos/5&#186;_TA_ao_CT_029-2016_-_MP_99068.pdf" TargetMode="External"/><Relationship Id="rId105" Type="http://schemas.openxmlformats.org/officeDocument/2006/relationships/hyperlink" Target="https://www.mpam.mp.br/images/transparencia/Notas_Fiscais/FATURA_300039244113_2022_OI_SA_4876d.pdf" TargetMode="External"/><Relationship Id="rId126" Type="http://schemas.openxmlformats.org/officeDocument/2006/relationships/hyperlink" Target="https://www.mpam.mp.br/images/Contratos/2021/ADITIVOS/1&#186;%20TA%20ao%20CT%20010-2020-MP-PGJ_a2511.pdf" TargetMode="External"/><Relationship Id="rId147" Type="http://schemas.openxmlformats.org/officeDocument/2006/relationships/hyperlink" Target="https://www.mpam.mp.br/images/transparencia/Notas_Fiscais/FATURA__61522_2022_CORREIOS_65f3e.pdf" TargetMode="External"/><Relationship Id="rId168" Type="http://schemas.openxmlformats.org/officeDocument/2006/relationships/hyperlink" Target="https://www.mpam.mp.br/images/transparencia/Notas_Fiscais/BOLETO_28331678304739943-5__2022_CREA_5dcd9.pdf" TargetMode="External"/><Relationship Id="rId8" Type="http://schemas.openxmlformats.org/officeDocument/2006/relationships/hyperlink" Target="https://www.mpam.mp.br/images/Contratos/2022/Contrato/CT_05-2022_-_MP-PGJ_0008c.pdf" TargetMode="External"/><Relationship Id="rId51" Type="http://schemas.openxmlformats.org/officeDocument/2006/relationships/hyperlink" Target="https://www.mpam.mp.br/images/transparencia/Notas_Fiscais/NFS-e_832_2022_EQUILIBRIUM_CONSULTORIOS_e4310.pdf" TargetMode="External"/><Relationship Id="rId72" Type="http://schemas.openxmlformats.org/officeDocument/2006/relationships/hyperlink" Target="https://www.mpam.mp.br/images/transparencia/Notas_Fiscais/NFS-e_1463_2022_EYES_NWHERE_c456b.pdf" TargetMode="External"/><Relationship Id="rId93" Type="http://schemas.openxmlformats.org/officeDocument/2006/relationships/hyperlink" Target="https://www.mpam.mp.br/images/Contratos/2021/CONTRATOS/CT%20n%C2%BA%20008-2021-MP-PGJ_fc26f.pdf" TargetMode="External"/><Relationship Id="rId98" Type="http://schemas.openxmlformats.org/officeDocument/2006/relationships/hyperlink" Target="https://www.mpam.mp.br/images/Contratos/2021/CONTRATOS/CT%20n&#186;%20010-2021-%20MP-PGJ_48eba.pdf" TargetMode="External"/><Relationship Id="rId121" Type="http://schemas.openxmlformats.org/officeDocument/2006/relationships/hyperlink" Target="https://www.mpam.mp.br/images/transparencia/Notas_Fiscais/FATURA_934788_2022_MANAUS_AMBIENTAL_89775.pdf" TargetMode="External"/><Relationship Id="rId142" Type="http://schemas.openxmlformats.org/officeDocument/2006/relationships/hyperlink" Target="https://www.mpam.mp.br/images/Contratos/2021/CONTRATOS/CT_n&#186;_029-2021-MPPGJ_cf436.pdf" TargetMode="External"/><Relationship Id="rId163" Type="http://schemas.openxmlformats.org/officeDocument/2006/relationships/hyperlink" Target="https://www.mpam.mp.br/images/transparencia/Notas_Fiscais/NFS-e_441441_2022_SOFTPLAN_42730.pdf" TargetMode="External"/><Relationship Id="rId3" Type="http://schemas.openxmlformats.org/officeDocument/2006/relationships/hyperlink" Target="https://www.mpam.mp.br/images/Contratos/2021/ADITIVOS/3&#186;%20TA%20ao%20CT%20n&#186;%20024-2018-MP-PGJ_84cc3.pdf" TargetMode="External"/><Relationship Id="rId25" Type="http://schemas.openxmlformats.org/officeDocument/2006/relationships/hyperlink" Target="https://www.mpam.mp.br/images/Contratos/2022/Aditivos/1&#186;_TA_ao_CT_04-2021-MP-PGJ_920d0.pdf" TargetMode="External"/><Relationship Id="rId46" Type="http://schemas.openxmlformats.org/officeDocument/2006/relationships/hyperlink" Target="https://www.mpam.mp.br/images/Contratos/2021/ADITIVOS/4&#186;%20TA%20ao%20CT%20n&#186;%20004-2018-MP-PGJ_e4e14.pdf" TargetMode="External"/><Relationship Id="rId67" Type="http://schemas.openxmlformats.org/officeDocument/2006/relationships/hyperlink" Target="https://www.mpam.mp.br/images/transparencia/Notas_Fiscais/FATURA_300039250785_2022_OI_SA_76466.pdf" TargetMode="External"/><Relationship Id="rId116" Type="http://schemas.openxmlformats.org/officeDocument/2006/relationships/hyperlink" Target="https://www.mpam.mp.br/images/Contratos/2021/CONTRATOS/CT_n&#186;_034-2021-MP-PGJ_43e8d.pdf" TargetMode="External"/><Relationship Id="rId137" Type="http://schemas.openxmlformats.org/officeDocument/2006/relationships/hyperlink" Target="https://www.mpam.mp.br/images/Contratos/2021/CONTRATOS/CC%20n&#186;%20004-2021-MP-PGJ_cef9f.pdf" TargetMode="External"/><Relationship Id="rId158" Type="http://schemas.openxmlformats.org/officeDocument/2006/relationships/hyperlink" Target="https://www.mpam.mp.br/images/Contratos/2021/CONTRATOS/CT_N&#186;_022-2021-MP-PGJ_29d12.pdf" TargetMode="External"/><Relationship Id="rId20" Type="http://schemas.openxmlformats.org/officeDocument/2006/relationships/hyperlink" Target="https://www.mpam.mp.br/images/transparencia/Notas_Fiscais/RECIBO_03_2022_GABRIEL_AGUIAR_9e87a.pdf" TargetMode="External"/><Relationship Id="rId41" Type="http://schemas.openxmlformats.org/officeDocument/2006/relationships/hyperlink" Target="https://www.mpam.mp.br/images/transparencia/Notas_Fiscais/FATURA_55776_2022_OCA_VIAGENS_20be2.pdf" TargetMode="External"/><Relationship Id="rId62" Type="http://schemas.openxmlformats.org/officeDocument/2006/relationships/hyperlink" Target="https://www.mpam.mp.br/images/Contratos/2021/ADITIVOS/4&#186;_TA_ao_CT_035-2018-MP-PGJ_76165.pdf" TargetMode="External"/><Relationship Id="rId83" Type="http://schemas.openxmlformats.org/officeDocument/2006/relationships/hyperlink" Target="https://www.mpam.mp.br/images/Contratos/2021/ADITIVOS/3%20TA%20ao%20CT%20011-2018-MP-PGJ_89cb2.pdf" TargetMode="External"/><Relationship Id="rId88" Type="http://schemas.openxmlformats.org/officeDocument/2006/relationships/hyperlink" Target="https://www.mpam.mp.br/images/transparencia/Notas_Fiscais/NFS-e_5902_2022_MAPROTEM_7df75.pdf" TargetMode="External"/><Relationship Id="rId111" Type="http://schemas.openxmlformats.org/officeDocument/2006/relationships/hyperlink" Target="https://www.mpam.mp.br/images/transparencia/Notas_Fiscais/NFS-e_36380_2022_GARTNER_bb0cc.pdf" TargetMode="External"/><Relationship Id="rId132" Type="http://schemas.openxmlformats.org/officeDocument/2006/relationships/hyperlink" Target="https://www.mpam.mp.br/images/transparencia/Notas_Fiscais/FATURA_04943042022-1_2022_COSAMA_3d05e.pdf" TargetMode="External"/><Relationship Id="rId153" Type="http://schemas.openxmlformats.org/officeDocument/2006/relationships/hyperlink" Target="https://www.mpam.mp.br/images/transparencia/Notas_Fiscais/NFS-e_10210_2022_SENCINET_0b829.pdf" TargetMode="External"/><Relationship Id="rId174" Type="http://schemas.openxmlformats.org/officeDocument/2006/relationships/printerSettings" Target="../printerSettings/printerSettings1.bin"/><Relationship Id="rId15" Type="http://schemas.openxmlformats.org/officeDocument/2006/relationships/hyperlink" Target="https://www.mpam.mp.br/images/Contratos/2020/CT%20n&#186;%20016-2020-MP-PGJ_44b9a.pdf" TargetMode="External"/><Relationship Id="rId36" Type="http://schemas.openxmlformats.org/officeDocument/2006/relationships/hyperlink" Target="https://www.mpam.mp.br/images/Contratos/2022/CT_01-2022-MP-PGJ_dc32f.pdf" TargetMode="External"/><Relationship Id="rId57" Type="http://schemas.openxmlformats.org/officeDocument/2006/relationships/hyperlink" Target="https://www.mpam.mp.br/images/transparencia/Notas_Fiscais/FATURA_15482_2022_SENCINET_1c571.pdf" TargetMode="External"/><Relationship Id="rId106" Type="http://schemas.openxmlformats.org/officeDocument/2006/relationships/hyperlink" Target="https://www.mpam.mp.br/images/Contratos/2021/CONTRATOS/CT%20n&#186;%20006-2021%20-%20MP-PGJ_e6faf.pdf" TargetMode="External"/><Relationship Id="rId127" Type="http://schemas.openxmlformats.org/officeDocument/2006/relationships/hyperlink" Target="https://www.mpam.mp.br/images/transparencia/Notas_Fiscais/NFS-e_3743_2022_JF_TECNOLOGIA_e890d.pdf" TargetMode="External"/><Relationship Id="rId10" Type="http://schemas.openxmlformats.org/officeDocument/2006/relationships/hyperlink" Target="https://www.mpam.mp.br/images/transparencia/Notas_Fiscais/NF_90_2022_V_H_COMERCIO_DE_PRODUTOS_ALIMENTICIOS_E_SERVICOS_DE_MANUTEN_6cb34.pdf" TargetMode="External"/><Relationship Id="rId31" Type="http://schemas.openxmlformats.org/officeDocument/2006/relationships/hyperlink" Target="https://www.mpam.mp.br/images/Contratos/2021/CONTRATOS/CT_n%C2%BA_031-2021_-_MP-PGJ_1ede6.pdf" TargetMode="External"/><Relationship Id="rId52" Type="http://schemas.openxmlformats.org/officeDocument/2006/relationships/hyperlink" Target="https://www.mpam.mp.br/images/Contratos/2021/CONTRATOS/CT_n&#186;_013-2021-MP-PGJ_85bf8.pdf" TargetMode="External"/><Relationship Id="rId73" Type="http://schemas.openxmlformats.org/officeDocument/2006/relationships/hyperlink" Target="https://www.mpam.mp.br/images/Contratos/2021/ADITIVOS/4&#186;%20TA%20ao%20CT%20010-2017-MP-PGJ_6697a.pdf" TargetMode="External"/><Relationship Id="rId78" Type="http://schemas.openxmlformats.org/officeDocument/2006/relationships/hyperlink" Target="https://www.mpam.mp.br/images/transparencia/Notas_Fiscais/RECIBO_132338_2022_PRODAM_499eb.pdf" TargetMode="External"/><Relationship Id="rId94" Type="http://schemas.openxmlformats.org/officeDocument/2006/relationships/hyperlink" Target="https://www.mpam.mp.br/images/transparencia/Notas_Fiscais/NFS-e_145_2022_CASA_NOVA_bc122.pdf" TargetMode="External"/><Relationship Id="rId99" Type="http://schemas.openxmlformats.org/officeDocument/2006/relationships/hyperlink" Target="https://www.mpam.mp.br/images/transparencia/Notas_Fiscais/FATURA_58072796_2022_AMAZONAS_ENERGIA_84d15.pdf" TargetMode="External"/><Relationship Id="rId101" Type="http://schemas.openxmlformats.org/officeDocument/2006/relationships/hyperlink" Target="https://www.mpam.mp.br/images/transparencia/Notas_Fiscais/FATURA_300039230300_2022_OI_SA_b6035.pdf" TargetMode="External"/><Relationship Id="rId122" Type="http://schemas.openxmlformats.org/officeDocument/2006/relationships/hyperlink" Target="https://www.mpam.mp.br/images/Contratos/2021/ADITIVOS/1&#186;%20TA%20ao%20CT%20005-2021-MP-PGJ_1dcbd.pdf" TargetMode="External"/><Relationship Id="rId143" Type="http://schemas.openxmlformats.org/officeDocument/2006/relationships/hyperlink" Target="https://www.mpam.mp.br/images/transparencia/Notas_Fiscais/NFS-e_87_2022_SILVA_E_LIMA_02261.pdf" TargetMode="External"/><Relationship Id="rId148" Type="http://schemas.openxmlformats.org/officeDocument/2006/relationships/hyperlink" Target="https://www.mpam.mp.br/images/transparencia/Contratos/1%C2%BA_TA_ao_CC_022021_UPDATE_DIGITAL_90c0e.pdf" TargetMode="External"/><Relationship Id="rId164" Type="http://schemas.openxmlformats.org/officeDocument/2006/relationships/hyperlink" Target="https://www.mpam.mp.br/images/Contratos/2021/CONTRATOS/CT_n_019-2021-MP-PGJ_a6c0b.pdf" TargetMode="External"/><Relationship Id="rId169" Type="http://schemas.openxmlformats.org/officeDocument/2006/relationships/hyperlink" Target="https://www.mpam.mp.br/images/transparencia/Notas_Fiscais/MEMORANDO_0818068_CEF_E_BRADESCO_d9248.pdf" TargetMode="External"/><Relationship Id="rId4" Type="http://schemas.openxmlformats.org/officeDocument/2006/relationships/hyperlink" Target="https://www.mpam.mp.br/images/transparencia/Notas_Fiscais/NF_7891_2022_-_T_N_NETO_EIRELI_EPP_c2cba.pdf" TargetMode="External"/><Relationship Id="rId9" Type="http://schemas.openxmlformats.org/officeDocument/2006/relationships/hyperlink" Target="https://www.mpam.mp.br/images/transparencia/Notas_Fiscais/NF_005_2022_OWL_4TECH_LTDA_3c432.pdf" TargetMode="External"/><Relationship Id="rId26" Type="http://schemas.openxmlformats.org/officeDocument/2006/relationships/hyperlink" Target="https://www.mpam.mp.br/images/transparencia/Notas_Fiscais/RECIBO_04_2022_SAMUEL_MENDES_f0366.pdf" TargetMode="External"/><Relationship Id="rId47" Type="http://schemas.openxmlformats.org/officeDocument/2006/relationships/hyperlink" Target="https://www.mpam.mp.br/images/transparencia/Notas_Fiscais/NFS-e_3978_2022_ELEVADORES_BRASIL_cbd53.pdf" TargetMode="External"/><Relationship Id="rId68" Type="http://schemas.openxmlformats.org/officeDocument/2006/relationships/hyperlink" Target="https://www.mpam.mp.br/images/Contratos/2021/ADITIVOS/2%20TA%20ao%20CT%20n&#186;%20018-2019-MP-PGJ_5b536.pdf" TargetMode="External"/><Relationship Id="rId89" Type="http://schemas.openxmlformats.org/officeDocument/2006/relationships/hyperlink" Target="https://www.mpam.mp.br/images/Contratos/2022/CT_01-2022-MP-PGJ_dc32f.pdf" TargetMode="External"/><Relationship Id="rId112" Type="http://schemas.openxmlformats.org/officeDocument/2006/relationships/hyperlink" Target="https://www.mpam.mp.br/images/Contratos/2021/CONTRATOS/CT%20N%C2%BA%20011-2021-MP-PGJ_074e9.pdf" TargetMode="External"/><Relationship Id="rId133" Type="http://schemas.openxmlformats.org/officeDocument/2006/relationships/hyperlink" Target="https://www.mpam.mp.br/images/Contratos/2021/CONTRATOS/CC%20n&#186;%20004-2021-MP-PGJ_cef9f.pdf" TargetMode="External"/><Relationship Id="rId154" Type="http://schemas.openxmlformats.org/officeDocument/2006/relationships/hyperlink" Target="https://www.mpam.mp.br/images/Contratos/2021/CONTRATOS/CT_n&#186;_013-2021-MP-PGJ_85bf8.pdf" TargetMode="External"/><Relationship Id="rId175" Type="http://schemas.openxmlformats.org/officeDocument/2006/relationships/drawing" Target="../drawings/drawing1.xml"/><Relationship Id="rId16" Type="http://schemas.openxmlformats.org/officeDocument/2006/relationships/hyperlink" Target="https://www.mpam.mp.br/images/transparencia/Notas_Fiscais/RECIBO_01_a_03_2022_ALVES_LIRA_8274d.pdf" TargetMode="External"/><Relationship Id="rId37" Type="http://schemas.openxmlformats.org/officeDocument/2006/relationships/hyperlink" Target="https://www.mpam.mp.br/images/transparencia/Notas_Fiscais/NFS-e_1026_2022_EFICAZ_ASSESSORIA_69e81.pdf" TargetMode="External"/><Relationship Id="rId58" Type="http://schemas.openxmlformats.org/officeDocument/2006/relationships/hyperlink" Target="https://www.mpam.mp.br/images/Contratos/2021/ADITIVOS/1&#186;_TA_ao_CT_N&#186;_015-2020-MP-PGJ_49020.pdf" TargetMode="External"/><Relationship Id="rId79" Type="http://schemas.openxmlformats.org/officeDocument/2006/relationships/hyperlink" Target="https://www.mpam.mp.br/images/transparencia/Contratos/1%C2%BA_TA_ao_CT_18.2020_PRODAM_METROMAO_4deec.pdf" TargetMode="External"/><Relationship Id="rId102" Type="http://schemas.openxmlformats.org/officeDocument/2006/relationships/hyperlink" Target="https://mpam.mp.br/images/Contratos/2017/Aditivos/5&#186;_TA_ao_CT_029-2016_-_MP_99068.pdf" TargetMode="External"/><Relationship Id="rId123" Type="http://schemas.openxmlformats.org/officeDocument/2006/relationships/hyperlink" Target="https://www.mpam.mp.br/images/transparencia/Notas_Fiscais/FATURA_86746204_2022_AMAZONAS_ENERGIA_58ce3.pdf" TargetMode="External"/><Relationship Id="rId144" Type="http://schemas.openxmlformats.org/officeDocument/2006/relationships/hyperlink" Target="https://www.mpam.mp.br/images/Contratos/2021/CONTRATOS/CT_n%C2%BA_029-2021-MPPGJ_cf436.pdf" TargetMode="External"/><Relationship Id="rId90" Type="http://schemas.openxmlformats.org/officeDocument/2006/relationships/hyperlink" Target="https://www.mpam.mp.br/images/transparencia/Notas_Fiscais/NFS-e_1042_2022_EFICAZ_ASSESSORIA_05427.pdf" TargetMode="External"/><Relationship Id="rId165" Type="http://schemas.openxmlformats.org/officeDocument/2006/relationships/hyperlink" Target="https://www.mpam.mp.br/images/transparencia/Notas_Fiscais/NFS-e_441439_2022_SOFTPLAN_9a423.pdf" TargetMode="External"/><Relationship Id="rId27" Type="http://schemas.openxmlformats.org/officeDocument/2006/relationships/hyperlink" Target="https://www.mpam.mp.br/images/Contratos/2022/Aditivos/1&#186;_TA_ao_CT_04-2021-MP-PGJ_920d0.pdf" TargetMode="External"/><Relationship Id="rId48" Type="http://schemas.openxmlformats.org/officeDocument/2006/relationships/hyperlink" Target="https://www.mpam.mp.br/images/Contratos/2021/ADITIVOS/3&#186;%20TA%20ao%20CT%20n&#186;%20024-2018-MP-PGJ_84cc3.pdf" TargetMode="External"/><Relationship Id="rId69" Type="http://schemas.openxmlformats.org/officeDocument/2006/relationships/hyperlink" Target="https://www.mpam.mp.br/images/transparencia/Notas_Fiscais/FATURA_0300039250753_2022_OI_SA_a68ae.pdf" TargetMode="External"/><Relationship Id="rId113" Type="http://schemas.openxmlformats.org/officeDocument/2006/relationships/hyperlink" Target="https://www.mpam.mp.br/images/transparencia/Notas_Fiscais/NFS-e_1172_2022_GIBBOR_49a8e.pdf" TargetMode="External"/><Relationship Id="rId134" Type="http://schemas.openxmlformats.org/officeDocument/2006/relationships/hyperlink" Target="https://www.mpam.mp.br/images/transparencia/Notas_Fiscais/FATURA_28487042022-1_2022_COSAMA_7d4c8.pdf" TargetMode="External"/><Relationship Id="rId80" Type="http://schemas.openxmlformats.org/officeDocument/2006/relationships/hyperlink" Target="https://www.mpam.mp.br/images/transparencia/Notas_Fiscais/NFS-e_29062_2022_PRODAM_5d5f2.pdf" TargetMode="External"/><Relationship Id="rId155" Type="http://schemas.openxmlformats.org/officeDocument/2006/relationships/hyperlink" Target="https://www.mpam.mp.br/images/transparencia/Notas_Fiscais/FATURA_15606_2022_SENCINET_0a7ef.pdf" TargetMode="External"/><Relationship Id="rId17" Type="http://schemas.openxmlformats.org/officeDocument/2006/relationships/hyperlink" Target="https://www.mpam.mp.br/images/Contratos/2020/CT%20n&#186;%20016-2020-MP-PGJ_44b9a.pdf" TargetMode="External"/><Relationship Id="rId38" Type="http://schemas.openxmlformats.org/officeDocument/2006/relationships/hyperlink" Target="https://www.mpam.mp.br/images/Contratos/2022/CT_01-2022-MP-PGJ_dc32f.pdf" TargetMode="External"/><Relationship Id="rId59" Type="http://schemas.openxmlformats.org/officeDocument/2006/relationships/hyperlink" Target="https://www.mpam.mp.br/images/transparencia/Notas_Fiscais/NFS-e_1873727_2022_TRIVALE_47716.pdf" TargetMode="External"/><Relationship Id="rId103" Type="http://schemas.openxmlformats.org/officeDocument/2006/relationships/hyperlink" Target="https://www.mpam.mp.br/images/transparencia/Notas_Fiscais/FATURA_0300039244112_2022_OI_SA_05098.pdf" TargetMode="External"/><Relationship Id="rId124" Type="http://schemas.openxmlformats.org/officeDocument/2006/relationships/hyperlink" Target="https://www.mpam.mp.br/images/Contratos/2022/Aditivos/3&#186;_TA_ao_CT_02-2019_-_MP-PGJ_e1d4e.pdf" TargetMode="External"/><Relationship Id="rId70" Type="http://schemas.openxmlformats.org/officeDocument/2006/relationships/hyperlink" Target="https://www.mpam.mp.br/images/transparencia/Notas_Fiscais/SEI_MPAM_-_0788226_-_Memorando_-_DETRAN_5a3db.pdf" TargetMode="External"/><Relationship Id="rId91" Type="http://schemas.openxmlformats.org/officeDocument/2006/relationships/hyperlink" Target="https://www.mpam.mp.br/images/Contratos/2021/CONTRATOS/CT_n&#186;_033-2021-MP-PGJ_08179.pdf" TargetMode="External"/><Relationship Id="rId145" Type="http://schemas.openxmlformats.org/officeDocument/2006/relationships/hyperlink" Target="https://www.mpam.mp.br/images/transparencia/Notas_Fiscais/NFS-e_88_2022_SILVA_E_LIMA_6b643.pdf" TargetMode="External"/><Relationship Id="rId166" Type="http://schemas.openxmlformats.org/officeDocument/2006/relationships/hyperlink" Target="https://www.mpam.mp.br/images/Contratos/2021/CONTRATOS/CT_n_019-2021-MP-PGJ_a6c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25"/>
  <sheetViews>
    <sheetView tabSelected="1" view="pageBreakPreview" topLeftCell="A109" zoomScale="40" zoomScaleNormal="70" zoomScaleSheetLayoutView="40" workbookViewId="0">
      <selection activeCell="N118" sqref="N118"/>
    </sheetView>
  </sheetViews>
  <sheetFormatPr defaultRowHeight="18.75"/>
  <cols>
    <col min="1" max="1" width="28.5703125" customWidth="1"/>
    <col min="2" max="2" width="16" customWidth="1"/>
    <col min="3" max="3" width="33.5703125" style="1" customWidth="1"/>
    <col min="4" max="4" width="45.28515625" customWidth="1"/>
    <col min="5" max="5" width="29.5703125" customWidth="1"/>
    <col min="6" max="6" width="18.7109375" style="2" customWidth="1"/>
    <col min="7" max="7" width="24.5703125" style="2" customWidth="1"/>
    <col min="8" max="8" width="13" style="2" hidden="1" customWidth="1"/>
    <col min="9" max="9" width="21.42578125" style="2" hidden="1" customWidth="1"/>
    <col min="10" max="10" width="25.5703125" style="1" customWidth="1"/>
    <col min="11" max="11" width="27.7109375" customWidth="1"/>
    <col min="12" max="12" width="23.28515625" customWidth="1"/>
    <col min="13" max="13" width="19" customWidth="1"/>
    <col min="14" max="14" width="28.5703125" style="3" customWidth="1"/>
    <col min="15" max="1025" width="8.7109375" customWidth="1"/>
  </cols>
  <sheetData>
    <row r="1" spans="1:15" ht="82.5" customHeight="1"/>
    <row r="2" spans="1:15" ht="18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4"/>
      <c r="O2" s="4"/>
    </row>
    <row r="3" spans="1:15" ht="20.25">
      <c r="A3" s="95" t="s">
        <v>1</v>
      </c>
      <c r="B3" s="95"/>
      <c r="C3" s="95"/>
      <c r="D3" s="95"/>
      <c r="E3" s="95"/>
    </row>
    <row r="4" spans="1:15" ht="20.25">
      <c r="A4" s="5"/>
      <c r="B4" s="5"/>
      <c r="C4" s="6"/>
      <c r="D4" s="7"/>
      <c r="E4" s="5"/>
    </row>
    <row r="5" spans="1:15">
      <c r="A5" s="8" t="s">
        <v>2</v>
      </c>
      <c r="B5" s="9"/>
      <c r="C5" s="10"/>
      <c r="D5" s="11"/>
      <c r="E5" s="12"/>
    </row>
    <row r="6" spans="1:15" ht="31.5" customHeight="1">
      <c r="A6" s="13" t="s">
        <v>3</v>
      </c>
      <c r="B6" s="13" t="s">
        <v>4</v>
      </c>
      <c r="C6" s="14" t="s">
        <v>5</v>
      </c>
      <c r="D6" s="14" t="s">
        <v>6</v>
      </c>
      <c r="E6" s="14" t="s">
        <v>7</v>
      </c>
      <c r="F6" s="13" t="s">
        <v>8</v>
      </c>
      <c r="G6" s="13" t="s">
        <v>9</v>
      </c>
      <c r="H6" s="15" t="s">
        <v>10</v>
      </c>
      <c r="I6" s="15" t="s">
        <v>11</v>
      </c>
      <c r="J6" s="14" t="s">
        <v>12</v>
      </c>
      <c r="K6" s="14" t="s">
        <v>13</v>
      </c>
      <c r="L6" s="16" t="s">
        <v>14</v>
      </c>
      <c r="M6" s="14" t="s">
        <v>15</v>
      </c>
    </row>
    <row r="7" spans="1:15" ht="178.5" customHeight="1">
      <c r="A7" s="17" t="s">
        <v>16</v>
      </c>
      <c r="B7" s="18">
        <v>1</v>
      </c>
      <c r="C7" s="19" t="s">
        <v>17</v>
      </c>
      <c r="D7" s="20" t="s">
        <v>18</v>
      </c>
      <c r="E7" s="20" t="s">
        <v>19</v>
      </c>
      <c r="F7" s="21" t="s">
        <v>20</v>
      </c>
      <c r="G7" s="22">
        <v>44685</v>
      </c>
      <c r="H7" s="23" t="s">
        <v>21</v>
      </c>
      <c r="I7" s="24">
        <v>3197</v>
      </c>
      <c r="J7" s="22">
        <v>44686</v>
      </c>
      <c r="K7" s="25" t="s">
        <v>22</v>
      </c>
      <c r="L7" s="26">
        <v>3197</v>
      </c>
      <c r="M7" s="27" t="s">
        <v>23</v>
      </c>
    </row>
    <row r="8" spans="1:15" ht="147.75" customHeight="1">
      <c r="A8" s="17" t="s">
        <v>16</v>
      </c>
      <c r="B8" s="18">
        <v>2</v>
      </c>
      <c r="C8" s="19" t="s">
        <v>24</v>
      </c>
      <c r="D8" s="20" t="s">
        <v>25</v>
      </c>
      <c r="E8" s="20" t="s">
        <v>26</v>
      </c>
      <c r="F8" s="28" t="s">
        <v>27</v>
      </c>
      <c r="G8" s="22">
        <v>44685</v>
      </c>
      <c r="H8" s="23" t="s">
        <v>28</v>
      </c>
      <c r="I8" s="24">
        <v>51300</v>
      </c>
      <c r="J8" s="22">
        <v>44686</v>
      </c>
      <c r="K8" s="25" t="s">
        <v>22</v>
      </c>
      <c r="L8" s="26">
        <v>51300</v>
      </c>
      <c r="M8" s="27" t="s">
        <v>29</v>
      </c>
    </row>
    <row r="9" spans="1:15" ht="135">
      <c r="A9" s="17" t="s">
        <v>16</v>
      </c>
      <c r="B9" s="18">
        <v>3</v>
      </c>
      <c r="C9" s="19" t="s">
        <v>30</v>
      </c>
      <c r="D9" s="29" t="s">
        <v>31</v>
      </c>
      <c r="E9" s="30" t="s">
        <v>32</v>
      </c>
      <c r="F9" s="28" t="s">
        <v>33</v>
      </c>
      <c r="G9" s="22">
        <v>44685</v>
      </c>
      <c r="H9" s="23" t="s">
        <v>34</v>
      </c>
      <c r="I9" s="24">
        <v>10509.39</v>
      </c>
      <c r="J9" s="22">
        <v>44686</v>
      </c>
      <c r="K9" s="25" t="s">
        <v>22</v>
      </c>
      <c r="L9" s="26">
        <v>10509.39</v>
      </c>
      <c r="M9" s="27" t="s">
        <v>35</v>
      </c>
    </row>
    <row r="10" spans="1:15" ht="150" customHeight="1">
      <c r="A10" s="17" t="s">
        <v>16</v>
      </c>
      <c r="B10" s="18">
        <v>4</v>
      </c>
      <c r="C10" s="19" t="s">
        <v>36</v>
      </c>
      <c r="D10" s="20" t="s">
        <v>37</v>
      </c>
      <c r="E10" s="20" t="s">
        <v>38</v>
      </c>
      <c r="F10" s="28" t="s">
        <v>39</v>
      </c>
      <c r="G10" s="22">
        <v>44690</v>
      </c>
      <c r="H10" s="23" t="s">
        <v>40</v>
      </c>
      <c r="I10" s="24">
        <v>570</v>
      </c>
      <c r="J10" s="22">
        <v>44690</v>
      </c>
      <c r="K10" s="25" t="s">
        <v>22</v>
      </c>
      <c r="L10" s="26">
        <v>570</v>
      </c>
      <c r="M10" s="27" t="s">
        <v>41</v>
      </c>
    </row>
    <row r="11" spans="1:15" ht="150" customHeight="1">
      <c r="A11" s="17" t="s">
        <v>16</v>
      </c>
      <c r="B11" s="18">
        <v>5</v>
      </c>
      <c r="C11" s="19" t="s">
        <v>36</v>
      </c>
      <c r="D11" s="20" t="s">
        <v>37</v>
      </c>
      <c r="E11" s="20" t="s">
        <v>42</v>
      </c>
      <c r="F11" s="28" t="s">
        <v>43</v>
      </c>
      <c r="G11" s="22">
        <v>44690</v>
      </c>
      <c r="H11" s="23" t="s">
        <v>44</v>
      </c>
      <c r="I11" s="24">
        <v>1480.86</v>
      </c>
      <c r="J11" s="22">
        <v>44690</v>
      </c>
      <c r="K11" s="25" t="s">
        <v>22</v>
      </c>
      <c r="L11" s="26">
        <v>1480.86</v>
      </c>
      <c r="M11" s="27" t="s">
        <v>45</v>
      </c>
    </row>
    <row r="12" spans="1:15" ht="167.25" customHeight="1">
      <c r="A12" s="17" t="s">
        <v>16</v>
      </c>
      <c r="B12" s="18">
        <v>6</v>
      </c>
      <c r="C12" s="19" t="s">
        <v>46</v>
      </c>
      <c r="D12" s="20" t="s">
        <v>47</v>
      </c>
      <c r="E12" s="20" t="s">
        <v>48</v>
      </c>
      <c r="F12" s="31" t="s">
        <v>49</v>
      </c>
      <c r="G12" s="22">
        <v>44691</v>
      </c>
      <c r="H12" s="23" t="s">
        <v>50</v>
      </c>
      <c r="I12" s="24">
        <f>100+81400</f>
        <v>81500</v>
      </c>
      <c r="J12" s="22">
        <v>44691</v>
      </c>
      <c r="K12" s="25" t="s">
        <v>22</v>
      </c>
      <c r="L12" s="26">
        <f>81400+100</f>
        <v>81500</v>
      </c>
      <c r="M12" s="19" t="s">
        <v>51</v>
      </c>
    </row>
    <row r="13" spans="1:15" s="33" customFormat="1" ht="142.5" customHeight="1">
      <c r="A13" s="17" t="s">
        <v>16</v>
      </c>
      <c r="B13" s="18">
        <v>7</v>
      </c>
      <c r="C13" s="19" t="s">
        <v>52</v>
      </c>
      <c r="D13" s="20" t="s">
        <v>53</v>
      </c>
      <c r="E13" s="88" t="s">
        <v>54</v>
      </c>
      <c r="F13" s="31" t="s">
        <v>55</v>
      </c>
      <c r="G13" s="22">
        <v>44701</v>
      </c>
      <c r="H13" s="19" t="s">
        <v>56</v>
      </c>
      <c r="I13" s="26">
        <v>759999.96</v>
      </c>
      <c r="J13" s="22">
        <v>44701</v>
      </c>
      <c r="K13" s="25" t="s">
        <v>22</v>
      </c>
      <c r="L13" s="26">
        <v>759999.96</v>
      </c>
      <c r="M13" s="19" t="s">
        <v>57</v>
      </c>
      <c r="N13" s="32"/>
    </row>
    <row r="14" spans="1:15" ht="135">
      <c r="A14" s="17" t="s">
        <v>16</v>
      </c>
      <c r="B14" s="18">
        <v>8</v>
      </c>
      <c r="C14" s="19" t="s">
        <v>58</v>
      </c>
      <c r="D14" s="20" t="s">
        <v>59</v>
      </c>
      <c r="E14" s="20" t="s">
        <v>60</v>
      </c>
      <c r="F14" s="31" t="s">
        <v>61</v>
      </c>
      <c r="G14" s="22">
        <v>44701</v>
      </c>
      <c r="H14" s="23" t="s">
        <v>62</v>
      </c>
      <c r="I14" s="24">
        <v>4446.3999999999996</v>
      </c>
      <c r="J14" s="22">
        <v>44704</v>
      </c>
      <c r="K14" s="25" t="s">
        <v>22</v>
      </c>
      <c r="L14" s="26">
        <v>4446.3999999999996</v>
      </c>
      <c r="M14" s="19" t="s">
        <v>63</v>
      </c>
      <c r="N14" s="3" t="s">
        <v>64</v>
      </c>
    </row>
    <row r="15" spans="1:15" ht="135" customHeight="1">
      <c r="A15" s="17" t="s">
        <v>16</v>
      </c>
      <c r="B15" s="18">
        <v>9</v>
      </c>
      <c r="C15" s="19" t="s">
        <v>65</v>
      </c>
      <c r="D15" s="20" t="s">
        <v>66</v>
      </c>
      <c r="E15" s="20" t="s">
        <v>67</v>
      </c>
      <c r="F15" s="31" t="s">
        <v>68</v>
      </c>
      <c r="G15" s="22">
        <v>44704</v>
      </c>
      <c r="H15" s="23" t="s">
        <v>69</v>
      </c>
      <c r="I15" s="24">
        <v>639.99</v>
      </c>
      <c r="J15" s="22">
        <v>44705</v>
      </c>
      <c r="K15" s="25" t="s">
        <v>22</v>
      </c>
      <c r="L15" s="26">
        <v>639.99</v>
      </c>
      <c r="M15" s="19" t="s">
        <v>70</v>
      </c>
    </row>
    <row r="16" spans="1:15" ht="135" customHeight="1">
      <c r="A16" s="17" t="s">
        <v>16</v>
      </c>
      <c r="B16" s="18">
        <v>10</v>
      </c>
      <c r="C16" s="19" t="s">
        <v>65</v>
      </c>
      <c r="D16" s="20" t="s">
        <v>66</v>
      </c>
      <c r="E16" s="20" t="s">
        <v>71</v>
      </c>
      <c r="F16" s="31" t="s">
        <v>72</v>
      </c>
      <c r="G16" s="22">
        <v>44705</v>
      </c>
      <c r="H16" s="23" t="s">
        <v>73</v>
      </c>
      <c r="I16" s="24">
        <v>639.99</v>
      </c>
      <c r="J16" s="22">
        <v>44705</v>
      </c>
      <c r="K16" s="25" t="s">
        <v>22</v>
      </c>
      <c r="L16" s="26">
        <v>639.99</v>
      </c>
      <c r="M16" s="19" t="s">
        <v>74</v>
      </c>
    </row>
    <row r="17" spans="1:1024">
      <c r="A17" s="34" t="s">
        <v>75</v>
      </c>
      <c r="B17" s="34"/>
      <c r="C17" s="34"/>
      <c r="D17" s="34"/>
      <c r="E17" s="35"/>
      <c r="F17" s="36"/>
      <c r="G17" s="37"/>
      <c r="H17" s="37"/>
      <c r="I17" s="37"/>
      <c r="J17" s="38"/>
      <c r="K17" s="36"/>
      <c r="L17" s="35"/>
      <c r="M17" s="39"/>
    </row>
    <row r="18" spans="1:1024" ht="15.95" customHeight="1">
      <c r="A18" s="40" t="s">
        <v>76</v>
      </c>
      <c r="B18" s="41">
        <v>44726</v>
      </c>
      <c r="C18" s="42"/>
    </row>
    <row r="20" spans="1:1024">
      <c r="A20" s="91" t="s">
        <v>77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1:1024">
      <c r="A21" s="13" t="s">
        <v>3</v>
      </c>
      <c r="B21" s="13" t="s">
        <v>4</v>
      </c>
      <c r="C21" s="14" t="s">
        <v>5</v>
      </c>
      <c r="D21" s="14" t="s">
        <v>6</v>
      </c>
      <c r="E21" s="14" t="s">
        <v>7</v>
      </c>
      <c r="F21" s="13" t="s">
        <v>8</v>
      </c>
      <c r="G21" s="13" t="s">
        <v>9</v>
      </c>
      <c r="H21" s="15" t="s">
        <v>10</v>
      </c>
      <c r="I21" s="15" t="s">
        <v>11</v>
      </c>
      <c r="J21" s="14" t="s">
        <v>12</v>
      </c>
      <c r="K21" s="14" t="s">
        <v>13</v>
      </c>
      <c r="L21" s="14" t="s">
        <v>14</v>
      </c>
      <c r="M21" s="14" t="s">
        <v>15</v>
      </c>
    </row>
    <row r="22" spans="1:1024" ht="192.75" customHeight="1">
      <c r="A22" s="17" t="s">
        <v>16</v>
      </c>
      <c r="B22" s="18">
        <v>1</v>
      </c>
      <c r="C22" s="19" t="s">
        <v>78</v>
      </c>
      <c r="D22" s="29" t="s">
        <v>79</v>
      </c>
      <c r="E22" s="30" t="s">
        <v>80</v>
      </c>
      <c r="F22" s="31" t="s">
        <v>81</v>
      </c>
      <c r="G22" s="22">
        <v>44683</v>
      </c>
      <c r="H22" s="23" t="s">
        <v>82</v>
      </c>
      <c r="I22" s="24">
        <v>39000</v>
      </c>
      <c r="J22" s="22">
        <v>44684</v>
      </c>
      <c r="K22" s="18" t="s">
        <v>22</v>
      </c>
      <c r="L22" s="26">
        <v>39000</v>
      </c>
      <c r="M22" s="43" t="s">
        <v>83</v>
      </c>
    </row>
    <row r="23" spans="1:1024" ht="150" customHeight="1">
      <c r="A23" s="17" t="s">
        <v>16</v>
      </c>
      <c r="B23" s="18">
        <v>2</v>
      </c>
      <c r="C23" s="19" t="s">
        <v>78</v>
      </c>
      <c r="D23" s="29" t="s">
        <v>79</v>
      </c>
      <c r="E23" s="30" t="s">
        <v>84</v>
      </c>
      <c r="F23" s="31" t="s">
        <v>85</v>
      </c>
      <c r="G23" s="22">
        <v>44685</v>
      </c>
      <c r="H23" s="23" t="s">
        <v>86</v>
      </c>
      <c r="I23" s="24">
        <v>29250</v>
      </c>
      <c r="J23" s="22">
        <v>44686</v>
      </c>
      <c r="K23" s="18" t="s">
        <v>22</v>
      </c>
      <c r="L23" s="26">
        <v>29250</v>
      </c>
      <c r="M23" s="43" t="s">
        <v>87</v>
      </c>
      <c r="O23" t="s">
        <v>88</v>
      </c>
      <c r="P23">
        <v>1</v>
      </c>
      <c r="Q23" t="s">
        <v>88</v>
      </c>
      <c r="R23">
        <v>1</v>
      </c>
      <c r="S23" t="s">
        <v>88</v>
      </c>
      <c r="T23">
        <v>1</v>
      </c>
      <c r="U23" t="s">
        <v>88</v>
      </c>
      <c r="V23">
        <v>1</v>
      </c>
      <c r="W23" t="s">
        <v>88</v>
      </c>
      <c r="X23">
        <v>1</v>
      </c>
      <c r="Y23" t="s">
        <v>88</v>
      </c>
      <c r="Z23">
        <v>1</v>
      </c>
      <c r="AA23" t="s">
        <v>88</v>
      </c>
      <c r="AB23">
        <v>1</v>
      </c>
      <c r="AC23" t="s">
        <v>88</v>
      </c>
      <c r="AD23">
        <v>1</v>
      </c>
      <c r="AE23" t="s">
        <v>88</v>
      </c>
      <c r="AF23">
        <v>1</v>
      </c>
      <c r="AG23" t="s">
        <v>88</v>
      </c>
      <c r="AH23">
        <v>1</v>
      </c>
      <c r="AI23" t="s">
        <v>88</v>
      </c>
      <c r="AJ23">
        <v>1</v>
      </c>
      <c r="AK23" t="s">
        <v>88</v>
      </c>
      <c r="AL23">
        <v>1</v>
      </c>
      <c r="AM23" t="s">
        <v>88</v>
      </c>
      <c r="AN23">
        <v>1</v>
      </c>
      <c r="AO23" t="s">
        <v>88</v>
      </c>
      <c r="AP23">
        <v>1</v>
      </c>
      <c r="AQ23" t="s">
        <v>88</v>
      </c>
      <c r="AR23">
        <v>1</v>
      </c>
      <c r="AS23" t="s">
        <v>88</v>
      </c>
      <c r="AT23">
        <v>1</v>
      </c>
      <c r="AU23" t="s">
        <v>88</v>
      </c>
      <c r="AV23">
        <v>1</v>
      </c>
      <c r="AW23" t="s">
        <v>88</v>
      </c>
      <c r="AX23">
        <v>1</v>
      </c>
      <c r="AY23" t="s">
        <v>88</v>
      </c>
      <c r="AZ23">
        <v>1</v>
      </c>
      <c r="BA23" t="s">
        <v>88</v>
      </c>
      <c r="BB23">
        <v>1</v>
      </c>
      <c r="BC23" t="s">
        <v>88</v>
      </c>
      <c r="BD23">
        <v>1</v>
      </c>
      <c r="BE23" t="s">
        <v>88</v>
      </c>
      <c r="BF23">
        <v>1</v>
      </c>
      <c r="BG23" t="s">
        <v>88</v>
      </c>
      <c r="BH23">
        <v>1</v>
      </c>
      <c r="BI23" t="s">
        <v>88</v>
      </c>
      <c r="BJ23">
        <v>1</v>
      </c>
      <c r="BK23" t="s">
        <v>88</v>
      </c>
      <c r="BL23">
        <v>1</v>
      </c>
      <c r="BM23" t="s">
        <v>88</v>
      </c>
      <c r="BN23">
        <v>1</v>
      </c>
      <c r="BO23" t="s">
        <v>88</v>
      </c>
      <c r="BP23">
        <v>1</v>
      </c>
      <c r="BQ23" t="s">
        <v>88</v>
      </c>
      <c r="BR23">
        <v>1</v>
      </c>
      <c r="BS23" t="s">
        <v>88</v>
      </c>
      <c r="BT23">
        <v>1</v>
      </c>
      <c r="BU23" t="s">
        <v>88</v>
      </c>
      <c r="BV23">
        <v>1</v>
      </c>
      <c r="BW23" t="s">
        <v>88</v>
      </c>
      <c r="BX23">
        <v>1</v>
      </c>
      <c r="BY23" t="s">
        <v>88</v>
      </c>
      <c r="BZ23">
        <v>1</v>
      </c>
      <c r="CA23" t="s">
        <v>88</v>
      </c>
      <c r="CB23">
        <v>1</v>
      </c>
      <c r="CC23" t="s">
        <v>88</v>
      </c>
      <c r="CD23">
        <v>1</v>
      </c>
      <c r="CE23" t="s">
        <v>88</v>
      </c>
      <c r="CF23">
        <v>1</v>
      </c>
      <c r="CG23" t="s">
        <v>88</v>
      </c>
      <c r="CH23">
        <v>1</v>
      </c>
      <c r="CI23" t="s">
        <v>88</v>
      </c>
      <c r="CJ23">
        <v>1</v>
      </c>
      <c r="CK23" t="s">
        <v>88</v>
      </c>
      <c r="CL23">
        <v>1</v>
      </c>
      <c r="CM23" t="s">
        <v>88</v>
      </c>
      <c r="CN23">
        <v>1</v>
      </c>
      <c r="CO23" t="s">
        <v>88</v>
      </c>
      <c r="CP23">
        <v>1</v>
      </c>
      <c r="CQ23" t="s">
        <v>88</v>
      </c>
      <c r="CR23">
        <v>1</v>
      </c>
      <c r="CS23" t="s">
        <v>88</v>
      </c>
      <c r="CT23">
        <v>1</v>
      </c>
      <c r="CU23" t="s">
        <v>88</v>
      </c>
      <c r="CV23">
        <v>1</v>
      </c>
      <c r="CW23" t="s">
        <v>88</v>
      </c>
      <c r="CX23">
        <v>1</v>
      </c>
      <c r="CY23" t="s">
        <v>88</v>
      </c>
      <c r="CZ23">
        <v>1</v>
      </c>
      <c r="DA23" t="s">
        <v>88</v>
      </c>
      <c r="DB23">
        <v>1</v>
      </c>
      <c r="DC23" t="s">
        <v>88</v>
      </c>
      <c r="DD23">
        <v>1</v>
      </c>
      <c r="DE23" t="s">
        <v>88</v>
      </c>
      <c r="DF23">
        <v>1</v>
      </c>
      <c r="DG23" t="s">
        <v>88</v>
      </c>
      <c r="DH23">
        <v>1</v>
      </c>
      <c r="DI23" t="s">
        <v>88</v>
      </c>
      <c r="DJ23">
        <v>1</v>
      </c>
      <c r="DK23" t="s">
        <v>88</v>
      </c>
      <c r="DL23">
        <v>1</v>
      </c>
      <c r="DM23" t="s">
        <v>88</v>
      </c>
      <c r="DN23">
        <v>1</v>
      </c>
      <c r="DO23" t="s">
        <v>88</v>
      </c>
      <c r="DP23">
        <v>1</v>
      </c>
      <c r="DQ23" t="s">
        <v>88</v>
      </c>
      <c r="DR23">
        <v>1</v>
      </c>
      <c r="DS23" t="s">
        <v>88</v>
      </c>
      <c r="DT23">
        <v>1</v>
      </c>
      <c r="DU23" t="s">
        <v>88</v>
      </c>
      <c r="DV23">
        <v>1</v>
      </c>
      <c r="DW23" t="s">
        <v>88</v>
      </c>
      <c r="DX23">
        <v>1</v>
      </c>
      <c r="DY23" t="s">
        <v>88</v>
      </c>
      <c r="DZ23">
        <v>1</v>
      </c>
      <c r="EA23" t="s">
        <v>88</v>
      </c>
      <c r="EB23">
        <v>1</v>
      </c>
      <c r="EC23" t="s">
        <v>88</v>
      </c>
      <c r="ED23">
        <v>1</v>
      </c>
      <c r="EE23" t="s">
        <v>88</v>
      </c>
      <c r="EF23">
        <v>1</v>
      </c>
      <c r="EG23" t="s">
        <v>88</v>
      </c>
      <c r="EH23">
        <v>1</v>
      </c>
      <c r="EI23" t="s">
        <v>88</v>
      </c>
      <c r="EJ23">
        <v>1</v>
      </c>
      <c r="EK23" t="s">
        <v>88</v>
      </c>
      <c r="EL23">
        <v>1</v>
      </c>
      <c r="EM23" t="s">
        <v>88</v>
      </c>
      <c r="EN23">
        <v>1</v>
      </c>
      <c r="EO23" t="s">
        <v>88</v>
      </c>
      <c r="EP23">
        <v>1</v>
      </c>
      <c r="EQ23" t="s">
        <v>88</v>
      </c>
      <c r="ER23">
        <v>1</v>
      </c>
      <c r="ES23" t="s">
        <v>88</v>
      </c>
      <c r="ET23">
        <v>1</v>
      </c>
      <c r="EU23" t="s">
        <v>88</v>
      </c>
      <c r="EV23">
        <v>1</v>
      </c>
      <c r="EW23" t="s">
        <v>88</v>
      </c>
      <c r="EX23">
        <v>1</v>
      </c>
      <c r="EY23" t="s">
        <v>88</v>
      </c>
      <c r="EZ23">
        <v>1</v>
      </c>
      <c r="FA23" t="s">
        <v>88</v>
      </c>
      <c r="FB23">
        <v>1</v>
      </c>
      <c r="FC23" t="s">
        <v>88</v>
      </c>
      <c r="FD23">
        <v>1</v>
      </c>
      <c r="FE23" t="s">
        <v>88</v>
      </c>
      <c r="FF23">
        <v>1</v>
      </c>
      <c r="FG23" t="s">
        <v>88</v>
      </c>
      <c r="FH23">
        <v>1</v>
      </c>
      <c r="FI23" t="s">
        <v>88</v>
      </c>
      <c r="FJ23">
        <v>1</v>
      </c>
      <c r="FK23" t="s">
        <v>88</v>
      </c>
      <c r="FL23">
        <v>1</v>
      </c>
      <c r="FM23" t="s">
        <v>88</v>
      </c>
      <c r="FN23">
        <v>1</v>
      </c>
      <c r="FO23" t="s">
        <v>88</v>
      </c>
      <c r="FP23">
        <v>1</v>
      </c>
      <c r="FQ23" t="s">
        <v>88</v>
      </c>
      <c r="FR23">
        <v>1</v>
      </c>
      <c r="FS23" t="s">
        <v>88</v>
      </c>
      <c r="FT23">
        <v>1</v>
      </c>
      <c r="FU23" t="s">
        <v>88</v>
      </c>
      <c r="FV23">
        <v>1</v>
      </c>
      <c r="FW23" t="s">
        <v>88</v>
      </c>
      <c r="FX23">
        <v>1</v>
      </c>
      <c r="FY23" t="s">
        <v>88</v>
      </c>
      <c r="FZ23">
        <v>1</v>
      </c>
      <c r="GA23" t="s">
        <v>88</v>
      </c>
      <c r="GB23">
        <v>1</v>
      </c>
      <c r="GC23" t="s">
        <v>88</v>
      </c>
      <c r="GD23">
        <v>1</v>
      </c>
      <c r="GE23" t="s">
        <v>88</v>
      </c>
      <c r="GF23">
        <v>1</v>
      </c>
      <c r="GG23" t="s">
        <v>88</v>
      </c>
      <c r="GH23">
        <v>1</v>
      </c>
      <c r="GI23" t="s">
        <v>88</v>
      </c>
      <c r="GJ23">
        <v>1</v>
      </c>
      <c r="GK23" t="s">
        <v>88</v>
      </c>
      <c r="GL23">
        <v>1</v>
      </c>
      <c r="GM23" t="s">
        <v>88</v>
      </c>
      <c r="GN23">
        <v>1</v>
      </c>
      <c r="GO23" t="s">
        <v>88</v>
      </c>
      <c r="GP23">
        <v>1</v>
      </c>
      <c r="GQ23" t="s">
        <v>88</v>
      </c>
      <c r="GR23">
        <v>1</v>
      </c>
      <c r="GS23" t="s">
        <v>88</v>
      </c>
      <c r="GT23">
        <v>1</v>
      </c>
      <c r="GU23" t="s">
        <v>88</v>
      </c>
      <c r="GV23">
        <v>1</v>
      </c>
      <c r="GW23" t="s">
        <v>88</v>
      </c>
      <c r="GX23">
        <v>1</v>
      </c>
      <c r="GY23" t="s">
        <v>88</v>
      </c>
      <c r="GZ23">
        <v>1</v>
      </c>
      <c r="HA23" t="s">
        <v>88</v>
      </c>
      <c r="HB23">
        <v>1</v>
      </c>
      <c r="HC23" t="s">
        <v>88</v>
      </c>
      <c r="HD23">
        <v>1</v>
      </c>
      <c r="HE23" t="s">
        <v>88</v>
      </c>
      <c r="HF23">
        <v>1</v>
      </c>
      <c r="HG23" t="s">
        <v>88</v>
      </c>
      <c r="HH23">
        <v>1</v>
      </c>
      <c r="HI23" t="s">
        <v>88</v>
      </c>
      <c r="HJ23">
        <v>1</v>
      </c>
      <c r="HK23" t="s">
        <v>88</v>
      </c>
      <c r="HL23">
        <v>1</v>
      </c>
      <c r="HM23" t="s">
        <v>88</v>
      </c>
      <c r="HN23">
        <v>1</v>
      </c>
      <c r="HO23" t="s">
        <v>88</v>
      </c>
      <c r="HP23">
        <v>1</v>
      </c>
      <c r="HQ23" t="s">
        <v>88</v>
      </c>
      <c r="HR23">
        <v>1</v>
      </c>
      <c r="HS23" t="s">
        <v>88</v>
      </c>
      <c r="HT23">
        <v>1</v>
      </c>
      <c r="HU23" t="s">
        <v>88</v>
      </c>
      <c r="HV23">
        <v>1</v>
      </c>
      <c r="HW23" t="s">
        <v>88</v>
      </c>
      <c r="HX23">
        <v>1</v>
      </c>
      <c r="HY23" t="s">
        <v>88</v>
      </c>
      <c r="HZ23">
        <v>1</v>
      </c>
      <c r="IA23" t="s">
        <v>88</v>
      </c>
      <c r="IB23">
        <v>1</v>
      </c>
      <c r="IC23" t="s">
        <v>88</v>
      </c>
      <c r="ID23">
        <v>1</v>
      </c>
      <c r="IE23" t="s">
        <v>88</v>
      </c>
      <c r="IF23">
        <v>1</v>
      </c>
      <c r="IG23" t="s">
        <v>88</v>
      </c>
      <c r="IH23">
        <v>1</v>
      </c>
      <c r="II23" t="s">
        <v>88</v>
      </c>
      <c r="IJ23">
        <v>1</v>
      </c>
      <c r="IK23" t="s">
        <v>88</v>
      </c>
      <c r="IL23">
        <v>1</v>
      </c>
      <c r="IM23" t="s">
        <v>88</v>
      </c>
      <c r="IN23">
        <v>1</v>
      </c>
      <c r="IO23" t="s">
        <v>88</v>
      </c>
      <c r="IP23">
        <v>1</v>
      </c>
      <c r="IQ23" t="s">
        <v>88</v>
      </c>
      <c r="IR23">
        <v>1</v>
      </c>
      <c r="IS23" t="s">
        <v>88</v>
      </c>
      <c r="IT23">
        <v>1</v>
      </c>
      <c r="IU23" t="s">
        <v>88</v>
      </c>
      <c r="IV23">
        <v>1</v>
      </c>
      <c r="IW23" t="s">
        <v>88</v>
      </c>
      <c r="IX23">
        <v>1</v>
      </c>
      <c r="IY23" t="s">
        <v>88</v>
      </c>
      <c r="IZ23">
        <v>1</v>
      </c>
      <c r="JA23" t="s">
        <v>88</v>
      </c>
      <c r="JB23">
        <v>1</v>
      </c>
      <c r="JC23" t="s">
        <v>88</v>
      </c>
      <c r="JD23">
        <v>1</v>
      </c>
      <c r="JE23" t="s">
        <v>88</v>
      </c>
      <c r="JF23">
        <v>1</v>
      </c>
      <c r="JG23" t="s">
        <v>88</v>
      </c>
      <c r="JH23">
        <v>1</v>
      </c>
      <c r="JI23" t="s">
        <v>88</v>
      </c>
      <c r="JJ23">
        <v>1</v>
      </c>
      <c r="JK23" t="s">
        <v>88</v>
      </c>
      <c r="JL23">
        <v>1</v>
      </c>
      <c r="JM23" t="s">
        <v>88</v>
      </c>
      <c r="JN23">
        <v>1</v>
      </c>
      <c r="JO23" t="s">
        <v>88</v>
      </c>
      <c r="JP23">
        <v>1</v>
      </c>
      <c r="JQ23" t="s">
        <v>88</v>
      </c>
      <c r="JR23">
        <v>1</v>
      </c>
      <c r="JS23" t="s">
        <v>88</v>
      </c>
      <c r="JT23">
        <v>1</v>
      </c>
      <c r="JU23" t="s">
        <v>88</v>
      </c>
      <c r="JV23">
        <v>1</v>
      </c>
      <c r="JW23" t="s">
        <v>88</v>
      </c>
      <c r="JX23">
        <v>1</v>
      </c>
      <c r="JY23" t="s">
        <v>88</v>
      </c>
      <c r="JZ23">
        <v>1</v>
      </c>
      <c r="KA23" t="s">
        <v>88</v>
      </c>
      <c r="KB23">
        <v>1</v>
      </c>
      <c r="KC23" t="s">
        <v>88</v>
      </c>
      <c r="KD23">
        <v>1</v>
      </c>
      <c r="KE23" t="s">
        <v>88</v>
      </c>
      <c r="KF23">
        <v>1</v>
      </c>
      <c r="KG23" t="s">
        <v>88</v>
      </c>
      <c r="KH23">
        <v>1</v>
      </c>
      <c r="KI23" t="s">
        <v>88</v>
      </c>
      <c r="KJ23">
        <v>1</v>
      </c>
      <c r="KK23" t="s">
        <v>88</v>
      </c>
      <c r="KL23">
        <v>1</v>
      </c>
      <c r="KM23" t="s">
        <v>88</v>
      </c>
      <c r="KN23">
        <v>1</v>
      </c>
      <c r="KO23" t="s">
        <v>88</v>
      </c>
      <c r="KP23">
        <v>1</v>
      </c>
      <c r="KQ23" t="s">
        <v>88</v>
      </c>
      <c r="KR23">
        <v>1</v>
      </c>
      <c r="KS23" t="s">
        <v>88</v>
      </c>
      <c r="KT23">
        <v>1</v>
      </c>
      <c r="KU23" t="s">
        <v>88</v>
      </c>
      <c r="KV23">
        <v>1</v>
      </c>
      <c r="KW23" t="s">
        <v>88</v>
      </c>
      <c r="KX23">
        <v>1</v>
      </c>
      <c r="KY23" t="s">
        <v>88</v>
      </c>
      <c r="KZ23">
        <v>1</v>
      </c>
      <c r="LA23" t="s">
        <v>88</v>
      </c>
      <c r="LB23">
        <v>1</v>
      </c>
      <c r="LC23" t="s">
        <v>88</v>
      </c>
      <c r="LD23">
        <v>1</v>
      </c>
      <c r="LE23" t="s">
        <v>88</v>
      </c>
      <c r="LF23">
        <v>1</v>
      </c>
      <c r="LG23" t="s">
        <v>88</v>
      </c>
      <c r="LH23">
        <v>1</v>
      </c>
      <c r="LI23" t="s">
        <v>88</v>
      </c>
      <c r="LJ23">
        <v>1</v>
      </c>
      <c r="LK23" t="s">
        <v>88</v>
      </c>
      <c r="LL23">
        <v>1</v>
      </c>
      <c r="LM23" t="s">
        <v>88</v>
      </c>
      <c r="LN23">
        <v>1</v>
      </c>
      <c r="LO23" t="s">
        <v>88</v>
      </c>
      <c r="LP23">
        <v>1</v>
      </c>
      <c r="LQ23" t="s">
        <v>88</v>
      </c>
      <c r="LR23">
        <v>1</v>
      </c>
      <c r="LS23" t="s">
        <v>88</v>
      </c>
      <c r="LT23">
        <v>1</v>
      </c>
      <c r="LU23" t="s">
        <v>88</v>
      </c>
      <c r="LV23">
        <v>1</v>
      </c>
      <c r="LW23" t="s">
        <v>88</v>
      </c>
      <c r="LX23">
        <v>1</v>
      </c>
      <c r="LY23" t="s">
        <v>88</v>
      </c>
      <c r="LZ23">
        <v>1</v>
      </c>
      <c r="MA23" t="s">
        <v>88</v>
      </c>
      <c r="MB23">
        <v>1</v>
      </c>
      <c r="MC23" t="s">
        <v>88</v>
      </c>
      <c r="MD23">
        <v>1</v>
      </c>
      <c r="ME23" t="s">
        <v>88</v>
      </c>
      <c r="MF23">
        <v>1</v>
      </c>
      <c r="MG23" t="s">
        <v>88</v>
      </c>
      <c r="MH23">
        <v>1</v>
      </c>
      <c r="MI23" t="s">
        <v>88</v>
      </c>
      <c r="MJ23">
        <v>1</v>
      </c>
      <c r="MK23" t="s">
        <v>88</v>
      </c>
      <c r="ML23">
        <v>1</v>
      </c>
      <c r="MM23" t="s">
        <v>88</v>
      </c>
      <c r="MN23">
        <v>1</v>
      </c>
      <c r="MO23" t="s">
        <v>88</v>
      </c>
      <c r="MP23">
        <v>1</v>
      </c>
      <c r="MQ23" t="s">
        <v>88</v>
      </c>
      <c r="MR23">
        <v>1</v>
      </c>
      <c r="MS23" t="s">
        <v>88</v>
      </c>
      <c r="MT23">
        <v>1</v>
      </c>
      <c r="MU23" t="s">
        <v>88</v>
      </c>
      <c r="MV23">
        <v>1</v>
      </c>
      <c r="MW23" t="s">
        <v>88</v>
      </c>
      <c r="MX23">
        <v>1</v>
      </c>
      <c r="MY23" t="s">
        <v>88</v>
      </c>
      <c r="MZ23">
        <v>1</v>
      </c>
      <c r="NA23" t="s">
        <v>88</v>
      </c>
      <c r="NB23">
        <v>1</v>
      </c>
      <c r="NC23" t="s">
        <v>88</v>
      </c>
      <c r="ND23">
        <v>1</v>
      </c>
      <c r="NE23" t="s">
        <v>88</v>
      </c>
      <c r="NF23">
        <v>1</v>
      </c>
      <c r="NG23" t="s">
        <v>88</v>
      </c>
      <c r="NH23">
        <v>1</v>
      </c>
      <c r="NI23" t="s">
        <v>88</v>
      </c>
      <c r="NJ23">
        <v>1</v>
      </c>
      <c r="NK23" t="s">
        <v>88</v>
      </c>
      <c r="NL23">
        <v>1</v>
      </c>
      <c r="NM23" t="s">
        <v>88</v>
      </c>
      <c r="NN23">
        <v>1</v>
      </c>
      <c r="NO23" t="s">
        <v>88</v>
      </c>
      <c r="NP23">
        <v>1</v>
      </c>
      <c r="NQ23" t="s">
        <v>88</v>
      </c>
      <c r="NR23">
        <v>1</v>
      </c>
      <c r="NS23" t="s">
        <v>88</v>
      </c>
      <c r="NT23">
        <v>1</v>
      </c>
      <c r="NU23" t="s">
        <v>88</v>
      </c>
      <c r="NV23">
        <v>1</v>
      </c>
      <c r="NW23" t="s">
        <v>88</v>
      </c>
      <c r="NX23">
        <v>1</v>
      </c>
      <c r="NY23" t="s">
        <v>88</v>
      </c>
      <c r="NZ23">
        <v>1</v>
      </c>
      <c r="OA23" t="s">
        <v>88</v>
      </c>
      <c r="OB23">
        <v>1</v>
      </c>
      <c r="OC23" t="s">
        <v>88</v>
      </c>
      <c r="OD23">
        <v>1</v>
      </c>
      <c r="OE23" t="s">
        <v>88</v>
      </c>
      <c r="OF23">
        <v>1</v>
      </c>
      <c r="OG23" t="s">
        <v>88</v>
      </c>
      <c r="OH23">
        <v>1</v>
      </c>
      <c r="OI23" t="s">
        <v>88</v>
      </c>
      <c r="OJ23">
        <v>1</v>
      </c>
      <c r="OK23" t="s">
        <v>88</v>
      </c>
      <c r="OL23">
        <v>1</v>
      </c>
      <c r="OM23" t="s">
        <v>88</v>
      </c>
      <c r="ON23">
        <v>1</v>
      </c>
      <c r="OO23" t="s">
        <v>88</v>
      </c>
      <c r="OP23">
        <v>1</v>
      </c>
      <c r="OQ23" t="s">
        <v>88</v>
      </c>
      <c r="OR23">
        <v>1</v>
      </c>
      <c r="OS23" t="s">
        <v>88</v>
      </c>
      <c r="OT23">
        <v>1</v>
      </c>
      <c r="OU23" t="s">
        <v>88</v>
      </c>
      <c r="OV23">
        <v>1</v>
      </c>
      <c r="OW23" t="s">
        <v>88</v>
      </c>
      <c r="OX23">
        <v>1</v>
      </c>
      <c r="OY23" t="s">
        <v>88</v>
      </c>
      <c r="OZ23">
        <v>1</v>
      </c>
      <c r="PA23" t="s">
        <v>88</v>
      </c>
      <c r="PB23">
        <v>1</v>
      </c>
      <c r="PC23" t="s">
        <v>88</v>
      </c>
      <c r="PD23">
        <v>1</v>
      </c>
      <c r="PE23" t="s">
        <v>88</v>
      </c>
      <c r="PF23">
        <v>1</v>
      </c>
      <c r="PG23" t="s">
        <v>88</v>
      </c>
      <c r="PH23">
        <v>1</v>
      </c>
      <c r="PI23" t="s">
        <v>88</v>
      </c>
      <c r="PJ23">
        <v>1</v>
      </c>
      <c r="PK23" t="s">
        <v>88</v>
      </c>
      <c r="PL23">
        <v>1</v>
      </c>
      <c r="PM23" t="s">
        <v>88</v>
      </c>
      <c r="PN23">
        <v>1</v>
      </c>
      <c r="PO23" t="s">
        <v>88</v>
      </c>
      <c r="PP23">
        <v>1</v>
      </c>
      <c r="PQ23" t="s">
        <v>88</v>
      </c>
      <c r="PR23">
        <v>1</v>
      </c>
      <c r="PS23" t="s">
        <v>88</v>
      </c>
      <c r="PT23">
        <v>1</v>
      </c>
      <c r="PU23" t="s">
        <v>88</v>
      </c>
      <c r="PV23">
        <v>1</v>
      </c>
      <c r="PW23" t="s">
        <v>88</v>
      </c>
      <c r="PX23">
        <v>1</v>
      </c>
      <c r="PY23" t="s">
        <v>88</v>
      </c>
      <c r="PZ23">
        <v>1</v>
      </c>
      <c r="QA23" t="s">
        <v>88</v>
      </c>
      <c r="QB23">
        <v>1</v>
      </c>
      <c r="QC23" t="s">
        <v>88</v>
      </c>
      <c r="QD23">
        <v>1</v>
      </c>
      <c r="QE23" t="s">
        <v>88</v>
      </c>
      <c r="QF23">
        <v>1</v>
      </c>
      <c r="QG23" t="s">
        <v>88</v>
      </c>
      <c r="QH23">
        <v>1</v>
      </c>
      <c r="QI23" t="s">
        <v>88</v>
      </c>
      <c r="QJ23">
        <v>1</v>
      </c>
      <c r="QK23" t="s">
        <v>88</v>
      </c>
      <c r="QL23">
        <v>1</v>
      </c>
      <c r="QM23" t="s">
        <v>88</v>
      </c>
      <c r="QN23">
        <v>1</v>
      </c>
      <c r="QO23" t="s">
        <v>88</v>
      </c>
      <c r="QP23">
        <v>1</v>
      </c>
      <c r="QQ23" t="s">
        <v>88</v>
      </c>
      <c r="QR23">
        <v>1</v>
      </c>
      <c r="QS23" t="s">
        <v>88</v>
      </c>
      <c r="QT23">
        <v>1</v>
      </c>
      <c r="QU23" t="s">
        <v>88</v>
      </c>
      <c r="QV23">
        <v>1</v>
      </c>
      <c r="QW23" t="s">
        <v>88</v>
      </c>
      <c r="QX23">
        <v>1</v>
      </c>
      <c r="QY23" t="s">
        <v>88</v>
      </c>
      <c r="QZ23">
        <v>1</v>
      </c>
      <c r="RA23" t="s">
        <v>88</v>
      </c>
      <c r="RB23">
        <v>1</v>
      </c>
      <c r="RC23" t="s">
        <v>88</v>
      </c>
      <c r="RD23">
        <v>1</v>
      </c>
      <c r="RE23" t="s">
        <v>88</v>
      </c>
      <c r="RF23">
        <v>1</v>
      </c>
      <c r="RG23" t="s">
        <v>88</v>
      </c>
      <c r="RH23">
        <v>1</v>
      </c>
      <c r="RI23" t="s">
        <v>88</v>
      </c>
      <c r="RJ23">
        <v>1</v>
      </c>
      <c r="RK23" t="s">
        <v>88</v>
      </c>
      <c r="RL23">
        <v>1</v>
      </c>
      <c r="RM23" t="s">
        <v>88</v>
      </c>
      <c r="RN23">
        <v>1</v>
      </c>
      <c r="RO23" t="s">
        <v>88</v>
      </c>
      <c r="RP23">
        <v>1</v>
      </c>
      <c r="RQ23" t="s">
        <v>88</v>
      </c>
      <c r="RR23">
        <v>1</v>
      </c>
      <c r="RS23" t="s">
        <v>88</v>
      </c>
      <c r="RT23">
        <v>1</v>
      </c>
      <c r="RU23" t="s">
        <v>88</v>
      </c>
      <c r="RV23">
        <v>1</v>
      </c>
      <c r="RW23" t="s">
        <v>88</v>
      </c>
      <c r="RX23">
        <v>1</v>
      </c>
      <c r="RY23" t="s">
        <v>88</v>
      </c>
      <c r="RZ23">
        <v>1</v>
      </c>
      <c r="SA23" t="s">
        <v>88</v>
      </c>
      <c r="SB23">
        <v>1</v>
      </c>
      <c r="SC23" t="s">
        <v>88</v>
      </c>
      <c r="SD23">
        <v>1</v>
      </c>
      <c r="SE23" t="s">
        <v>88</v>
      </c>
      <c r="SF23">
        <v>1</v>
      </c>
      <c r="SG23" t="s">
        <v>88</v>
      </c>
      <c r="SH23">
        <v>1</v>
      </c>
      <c r="SI23" t="s">
        <v>88</v>
      </c>
      <c r="SJ23">
        <v>1</v>
      </c>
      <c r="SK23" t="s">
        <v>88</v>
      </c>
      <c r="SL23">
        <v>1</v>
      </c>
      <c r="SM23" t="s">
        <v>88</v>
      </c>
      <c r="SN23">
        <v>1</v>
      </c>
      <c r="SO23" t="s">
        <v>88</v>
      </c>
      <c r="SP23">
        <v>1</v>
      </c>
      <c r="SQ23" t="s">
        <v>88</v>
      </c>
      <c r="SR23">
        <v>1</v>
      </c>
      <c r="SS23" t="s">
        <v>88</v>
      </c>
      <c r="ST23">
        <v>1</v>
      </c>
      <c r="SU23" t="s">
        <v>88</v>
      </c>
      <c r="SV23">
        <v>1</v>
      </c>
      <c r="SW23" t="s">
        <v>88</v>
      </c>
      <c r="SX23">
        <v>1</v>
      </c>
      <c r="SY23" t="s">
        <v>88</v>
      </c>
      <c r="SZ23">
        <v>1</v>
      </c>
      <c r="TA23" t="s">
        <v>88</v>
      </c>
      <c r="TB23">
        <v>1</v>
      </c>
      <c r="TC23" t="s">
        <v>88</v>
      </c>
      <c r="TD23">
        <v>1</v>
      </c>
      <c r="TE23" t="s">
        <v>88</v>
      </c>
      <c r="TF23">
        <v>1</v>
      </c>
      <c r="TG23" t="s">
        <v>88</v>
      </c>
      <c r="TH23">
        <v>1</v>
      </c>
      <c r="TI23" t="s">
        <v>88</v>
      </c>
      <c r="TJ23">
        <v>1</v>
      </c>
      <c r="TK23" t="s">
        <v>88</v>
      </c>
      <c r="TL23">
        <v>1</v>
      </c>
      <c r="TM23" t="s">
        <v>88</v>
      </c>
      <c r="TN23">
        <v>1</v>
      </c>
      <c r="TO23" t="s">
        <v>88</v>
      </c>
      <c r="TP23">
        <v>1</v>
      </c>
      <c r="TQ23" t="s">
        <v>88</v>
      </c>
      <c r="TR23">
        <v>1</v>
      </c>
      <c r="TS23" t="s">
        <v>88</v>
      </c>
      <c r="TT23">
        <v>1</v>
      </c>
      <c r="TU23" t="s">
        <v>88</v>
      </c>
      <c r="TV23">
        <v>1</v>
      </c>
      <c r="TW23" t="s">
        <v>88</v>
      </c>
      <c r="TX23">
        <v>1</v>
      </c>
      <c r="TY23" t="s">
        <v>88</v>
      </c>
      <c r="TZ23">
        <v>1</v>
      </c>
      <c r="UA23" t="s">
        <v>88</v>
      </c>
      <c r="UB23">
        <v>1</v>
      </c>
      <c r="UC23" t="s">
        <v>88</v>
      </c>
      <c r="UD23">
        <v>1</v>
      </c>
      <c r="UE23" t="s">
        <v>88</v>
      </c>
      <c r="UF23">
        <v>1</v>
      </c>
      <c r="UG23" t="s">
        <v>88</v>
      </c>
      <c r="UH23">
        <v>1</v>
      </c>
      <c r="UI23" t="s">
        <v>88</v>
      </c>
      <c r="UJ23">
        <v>1</v>
      </c>
      <c r="UK23" t="s">
        <v>88</v>
      </c>
      <c r="UL23">
        <v>1</v>
      </c>
      <c r="UM23" t="s">
        <v>88</v>
      </c>
      <c r="UN23">
        <v>1</v>
      </c>
      <c r="UO23" t="s">
        <v>88</v>
      </c>
      <c r="UP23">
        <v>1</v>
      </c>
      <c r="UQ23" t="s">
        <v>88</v>
      </c>
      <c r="UR23">
        <v>1</v>
      </c>
      <c r="US23" t="s">
        <v>88</v>
      </c>
      <c r="UT23">
        <v>1</v>
      </c>
      <c r="UU23" t="s">
        <v>88</v>
      </c>
      <c r="UV23">
        <v>1</v>
      </c>
      <c r="UW23" t="s">
        <v>88</v>
      </c>
      <c r="UX23">
        <v>1</v>
      </c>
      <c r="UY23" t="s">
        <v>88</v>
      </c>
      <c r="UZ23">
        <v>1</v>
      </c>
      <c r="VA23" t="s">
        <v>88</v>
      </c>
      <c r="VB23">
        <v>1</v>
      </c>
      <c r="VC23" t="s">
        <v>88</v>
      </c>
      <c r="VD23">
        <v>1</v>
      </c>
      <c r="VE23" t="s">
        <v>88</v>
      </c>
      <c r="VF23">
        <v>1</v>
      </c>
      <c r="VG23" t="s">
        <v>88</v>
      </c>
      <c r="VH23">
        <v>1</v>
      </c>
      <c r="VI23" t="s">
        <v>88</v>
      </c>
      <c r="VJ23">
        <v>1</v>
      </c>
      <c r="VK23" t="s">
        <v>88</v>
      </c>
      <c r="VL23">
        <v>1</v>
      </c>
      <c r="VM23" t="s">
        <v>88</v>
      </c>
      <c r="VN23">
        <v>1</v>
      </c>
      <c r="VO23" t="s">
        <v>88</v>
      </c>
      <c r="VP23">
        <v>1</v>
      </c>
      <c r="VQ23" t="s">
        <v>88</v>
      </c>
      <c r="VR23">
        <v>1</v>
      </c>
      <c r="VS23" t="s">
        <v>88</v>
      </c>
      <c r="VT23">
        <v>1</v>
      </c>
      <c r="VU23" t="s">
        <v>88</v>
      </c>
      <c r="VV23">
        <v>1</v>
      </c>
      <c r="VW23" t="s">
        <v>88</v>
      </c>
      <c r="VX23">
        <v>1</v>
      </c>
      <c r="VY23" t="s">
        <v>88</v>
      </c>
      <c r="VZ23">
        <v>1</v>
      </c>
      <c r="WA23" t="s">
        <v>88</v>
      </c>
      <c r="WB23">
        <v>1</v>
      </c>
      <c r="WC23" t="s">
        <v>88</v>
      </c>
      <c r="WD23">
        <v>1</v>
      </c>
      <c r="WE23" t="s">
        <v>88</v>
      </c>
      <c r="WF23">
        <v>1</v>
      </c>
      <c r="WG23" t="s">
        <v>88</v>
      </c>
      <c r="WH23">
        <v>1</v>
      </c>
      <c r="WI23" t="s">
        <v>88</v>
      </c>
      <c r="WJ23">
        <v>1</v>
      </c>
      <c r="WK23" t="s">
        <v>88</v>
      </c>
      <c r="WL23">
        <v>1</v>
      </c>
      <c r="WM23" t="s">
        <v>88</v>
      </c>
      <c r="WN23">
        <v>1</v>
      </c>
      <c r="WO23" t="s">
        <v>88</v>
      </c>
      <c r="WP23">
        <v>1</v>
      </c>
      <c r="WQ23" t="s">
        <v>88</v>
      </c>
      <c r="WR23">
        <v>1</v>
      </c>
      <c r="WS23" t="s">
        <v>88</v>
      </c>
      <c r="WT23">
        <v>1</v>
      </c>
      <c r="WU23" t="s">
        <v>88</v>
      </c>
      <c r="WV23">
        <v>1</v>
      </c>
      <c r="WW23" t="s">
        <v>88</v>
      </c>
      <c r="WX23">
        <v>1</v>
      </c>
      <c r="WY23" t="s">
        <v>88</v>
      </c>
      <c r="WZ23">
        <v>1</v>
      </c>
      <c r="XA23" t="s">
        <v>88</v>
      </c>
      <c r="XB23">
        <v>1</v>
      </c>
      <c r="XC23" t="s">
        <v>88</v>
      </c>
      <c r="XD23">
        <v>1</v>
      </c>
      <c r="XE23" t="s">
        <v>88</v>
      </c>
      <c r="XF23">
        <v>1</v>
      </c>
      <c r="XG23" t="s">
        <v>88</v>
      </c>
      <c r="XH23">
        <v>1</v>
      </c>
      <c r="XI23" t="s">
        <v>88</v>
      </c>
      <c r="XJ23">
        <v>1</v>
      </c>
      <c r="XK23" t="s">
        <v>88</v>
      </c>
      <c r="XL23">
        <v>1</v>
      </c>
      <c r="XM23" t="s">
        <v>88</v>
      </c>
      <c r="XN23">
        <v>1</v>
      </c>
      <c r="XO23" t="s">
        <v>88</v>
      </c>
      <c r="XP23">
        <v>1</v>
      </c>
      <c r="XQ23" t="s">
        <v>88</v>
      </c>
      <c r="XR23">
        <v>1</v>
      </c>
      <c r="XS23" t="s">
        <v>88</v>
      </c>
      <c r="XT23">
        <v>1</v>
      </c>
      <c r="XU23" t="s">
        <v>88</v>
      </c>
      <c r="XV23">
        <v>1</v>
      </c>
      <c r="XW23" t="s">
        <v>88</v>
      </c>
      <c r="XX23">
        <v>1</v>
      </c>
      <c r="XY23" t="s">
        <v>88</v>
      </c>
      <c r="XZ23">
        <v>1</v>
      </c>
      <c r="YA23" t="s">
        <v>88</v>
      </c>
      <c r="YB23">
        <v>1</v>
      </c>
      <c r="YC23" t="s">
        <v>88</v>
      </c>
      <c r="YD23">
        <v>1</v>
      </c>
      <c r="YE23" t="s">
        <v>88</v>
      </c>
      <c r="YF23">
        <v>1</v>
      </c>
      <c r="YG23" t="s">
        <v>88</v>
      </c>
      <c r="YH23">
        <v>1</v>
      </c>
      <c r="YI23" t="s">
        <v>88</v>
      </c>
      <c r="YJ23">
        <v>1</v>
      </c>
      <c r="YK23" t="s">
        <v>88</v>
      </c>
      <c r="YL23">
        <v>1</v>
      </c>
      <c r="YM23" t="s">
        <v>88</v>
      </c>
      <c r="YN23">
        <v>1</v>
      </c>
      <c r="YO23" t="s">
        <v>88</v>
      </c>
      <c r="YP23">
        <v>1</v>
      </c>
      <c r="YQ23" t="s">
        <v>88</v>
      </c>
      <c r="YR23">
        <v>1</v>
      </c>
      <c r="YS23" t="s">
        <v>88</v>
      </c>
      <c r="YT23">
        <v>1</v>
      </c>
      <c r="YU23" t="s">
        <v>88</v>
      </c>
      <c r="YV23">
        <v>1</v>
      </c>
      <c r="YW23" t="s">
        <v>88</v>
      </c>
      <c r="YX23">
        <v>1</v>
      </c>
      <c r="YY23" t="s">
        <v>88</v>
      </c>
      <c r="YZ23">
        <v>1</v>
      </c>
      <c r="ZA23" t="s">
        <v>88</v>
      </c>
      <c r="ZB23">
        <v>1</v>
      </c>
      <c r="ZC23" t="s">
        <v>88</v>
      </c>
      <c r="ZD23">
        <v>1</v>
      </c>
      <c r="ZE23" t="s">
        <v>88</v>
      </c>
      <c r="ZF23">
        <v>1</v>
      </c>
      <c r="ZG23" t="s">
        <v>88</v>
      </c>
      <c r="ZH23">
        <v>1</v>
      </c>
      <c r="ZI23" t="s">
        <v>88</v>
      </c>
      <c r="ZJ23">
        <v>1</v>
      </c>
      <c r="ZK23" t="s">
        <v>88</v>
      </c>
      <c r="ZL23">
        <v>1</v>
      </c>
      <c r="ZM23" t="s">
        <v>88</v>
      </c>
      <c r="ZN23">
        <v>1</v>
      </c>
      <c r="ZO23" t="s">
        <v>88</v>
      </c>
      <c r="ZP23">
        <v>1</v>
      </c>
      <c r="ZQ23" t="s">
        <v>88</v>
      </c>
      <c r="ZR23">
        <v>1</v>
      </c>
      <c r="ZS23" t="s">
        <v>88</v>
      </c>
      <c r="ZT23">
        <v>1</v>
      </c>
      <c r="ZU23" t="s">
        <v>88</v>
      </c>
      <c r="ZV23">
        <v>1</v>
      </c>
      <c r="ZW23" t="s">
        <v>88</v>
      </c>
      <c r="ZX23">
        <v>1</v>
      </c>
      <c r="ZY23" t="s">
        <v>88</v>
      </c>
      <c r="ZZ23">
        <v>1</v>
      </c>
      <c r="AAA23" t="s">
        <v>88</v>
      </c>
      <c r="AAB23">
        <v>1</v>
      </c>
      <c r="AAC23" t="s">
        <v>88</v>
      </c>
      <c r="AAD23">
        <v>1</v>
      </c>
      <c r="AAE23" t="s">
        <v>88</v>
      </c>
      <c r="AAF23">
        <v>1</v>
      </c>
      <c r="AAG23" t="s">
        <v>88</v>
      </c>
      <c r="AAH23">
        <v>1</v>
      </c>
      <c r="AAI23" t="s">
        <v>88</v>
      </c>
      <c r="AAJ23">
        <v>1</v>
      </c>
      <c r="AAK23" t="s">
        <v>88</v>
      </c>
      <c r="AAL23">
        <v>1</v>
      </c>
      <c r="AAM23" t="s">
        <v>88</v>
      </c>
      <c r="AAN23">
        <v>1</v>
      </c>
      <c r="AAO23" t="s">
        <v>88</v>
      </c>
      <c r="AAP23">
        <v>1</v>
      </c>
      <c r="AAQ23" t="s">
        <v>88</v>
      </c>
      <c r="AAR23">
        <v>1</v>
      </c>
      <c r="AAS23" t="s">
        <v>88</v>
      </c>
      <c r="AAT23">
        <v>1</v>
      </c>
      <c r="AAU23" t="s">
        <v>88</v>
      </c>
      <c r="AAV23">
        <v>1</v>
      </c>
      <c r="AAW23" t="s">
        <v>88</v>
      </c>
      <c r="AAX23">
        <v>1</v>
      </c>
      <c r="AAY23" t="s">
        <v>88</v>
      </c>
      <c r="AAZ23">
        <v>1</v>
      </c>
      <c r="ABA23" t="s">
        <v>88</v>
      </c>
      <c r="ABB23">
        <v>1</v>
      </c>
      <c r="ABC23" t="s">
        <v>88</v>
      </c>
      <c r="ABD23">
        <v>1</v>
      </c>
      <c r="ABE23" t="s">
        <v>88</v>
      </c>
      <c r="ABF23">
        <v>1</v>
      </c>
      <c r="ABG23" t="s">
        <v>88</v>
      </c>
      <c r="ABH23">
        <v>1</v>
      </c>
      <c r="ABI23" t="s">
        <v>88</v>
      </c>
      <c r="ABJ23">
        <v>1</v>
      </c>
      <c r="ABK23" t="s">
        <v>88</v>
      </c>
      <c r="ABL23">
        <v>1</v>
      </c>
      <c r="ABM23" t="s">
        <v>88</v>
      </c>
      <c r="ABN23">
        <v>1</v>
      </c>
      <c r="ABO23" t="s">
        <v>88</v>
      </c>
      <c r="ABP23">
        <v>1</v>
      </c>
      <c r="ABQ23" t="s">
        <v>88</v>
      </c>
      <c r="ABR23">
        <v>1</v>
      </c>
      <c r="ABS23" t="s">
        <v>88</v>
      </c>
      <c r="ABT23">
        <v>1</v>
      </c>
      <c r="ABU23" t="s">
        <v>88</v>
      </c>
      <c r="ABV23">
        <v>1</v>
      </c>
      <c r="ABW23" t="s">
        <v>88</v>
      </c>
      <c r="ABX23">
        <v>1</v>
      </c>
      <c r="ABY23" t="s">
        <v>88</v>
      </c>
      <c r="ABZ23">
        <v>1</v>
      </c>
      <c r="ACA23" t="s">
        <v>88</v>
      </c>
      <c r="ACB23">
        <v>1</v>
      </c>
      <c r="ACC23" t="s">
        <v>88</v>
      </c>
      <c r="ACD23">
        <v>1</v>
      </c>
      <c r="ACE23" t="s">
        <v>88</v>
      </c>
      <c r="ACF23">
        <v>1</v>
      </c>
      <c r="ACG23" t="s">
        <v>88</v>
      </c>
      <c r="ACH23">
        <v>1</v>
      </c>
      <c r="ACI23" t="s">
        <v>88</v>
      </c>
      <c r="ACJ23">
        <v>1</v>
      </c>
      <c r="ACK23" t="s">
        <v>88</v>
      </c>
      <c r="ACL23">
        <v>1</v>
      </c>
      <c r="ACM23" t="s">
        <v>88</v>
      </c>
      <c r="ACN23">
        <v>1</v>
      </c>
      <c r="ACO23" t="s">
        <v>88</v>
      </c>
      <c r="ACP23">
        <v>1</v>
      </c>
      <c r="ACQ23" t="s">
        <v>88</v>
      </c>
      <c r="ACR23">
        <v>1</v>
      </c>
      <c r="ACS23" t="s">
        <v>88</v>
      </c>
      <c r="ACT23">
        <v>1</v>
      </c>
      <c r="ACU23" t="s">
        <v>88</v>
      </c>
      <c r="ACV23">
        <v>1</v>
      </c>
      <c r="ACW23" t="s">
        <v>88</v>
      </c>
      <c r="ACX23">
        <v>1</v>
      </c>
      <c r="ACY23" t="s">
        <v>88</v>
      </c>
      <c r="ACZ23">
        <v>1</v>
      </c>
      <c r="ADA23" t="s">
        <v>88</v>
      </c>
      <c r="ADB23">
        <v>1</v>
      </c>
      <c r="ADC23" t="s">
        <v>88</v>
      </c>
      <c r="ADD23">
        <v>1</v>
      </c>
      <c r="ADE23" t="s">
        <v>88</v>
      </c>
      <c r="ADF23">
        <v>1</v>
      </c>
      <c r="ADG23" t="s">
        <v>88</v>
      </c>
      <c r="ADH23">
        <v>1</v>
      </c>
      <c r="ADI23" t="s">
        <v>88</v>
      </c>
      <c r="ADJ23">
        <v>1</v>
      </c>
      <c r="ADK23" t="s">
        <v>88</v>
      </c>
      <c r="ADL23">
        <v>1</v>
      </c>
      <c r="ADM23" t="s">
        <v>88</v>
      </c>
      <c r="ADN23">
        <v>1</v>
      </c>
      <c r="ADO23" t="s">
        <v>88</v>
      </c>
      <c r="ADP23">
        <v>1</v>
      </c>
      <c r="ADQ23" t="s">
        <v>88</v>
      </c>
      <c r="ADR23">
        <v>1</v>
      </c>
      <c r="ADS23" t="s">
        <v>88</v>
      </c>
      <c r="ADT23">
        <v>1</v>
      </c>
      <c r="ADU23" t="s">
        <v>88</v>
      </c>
      <c r="ADV23">
        <v>1</v>
      </c>
      <c r="ADW23" t="s">
        <v>88</v>
      </c>
      <c r="ADX23">
        <v>1</v>
      </c>
      <c r="ADY23" t="s">
        <v>88</v>
      </c>
      <c r="ADZ23">
        <v>1</v>
      </c>
      <c r="AEA23" t="s">
        <v>88</v>
      </c>
      <c r="AEB23">
        <v>1</v>
      </c>
      <c r="AEC23" t="s">
        <v>88</v>
      </c>
      <c r="AED23">
        <v>1</v>
      </c>
      <c r="AEE23" t="s">
        <v>88</v>
      </c>
      <c r="AEF23">
        <v>1</v>
      </c>
      <c r="AEG23" t="s">
        <v>88</v>
      </c>
      <c r="AEH23">
        <v>1</v>
      </c>
      <c r="AEI23" t="s">
        <v>88</v>
      </c>
      <c r="AEJ23">
        <v>1</v>
      </c>
      <c r="AEK23" t="s">
        <v>88</v>
      </c>
      <c r="AEL23">
        <v>1</v>
      </c>
      <c r="AEM23" t="s">
        <v>88</v>
      </c>
      <c r="AEN23">
        <v>1</v>
      </c>
      <c r="AEO23" t="s">
        <v>88</v>
      </c>
      <c r="AEP23">
        <v>1</v>
      </c>
      <c r="AEQ23" t="s">
        <v>88</v>
      </c>
      <c r="AER23">
        <v>1</v>
      </c>
      <c r="AES23" t="s">
        <v>88</v>
      </c>
      <c r="AET23">
        <v>1</v>
      </c>
      <c r="AEU23" t="s">
        <v>88</v>
      </c>
      <c r="AEV23">
        <v>1</v>
      </c>
      <c r="AEW23" t="s">
        <v>88</v>
      </c>
      <c r="AEX23">
        <v>1</v>
      </c>
      <c r="AEY23" t="s">
        <v>88</v>
      </c>
      <c r="AEZ23">
        <v>1</v>
      </c>
      <c r="AFA23" t="s">
        <v>88</v>
      </c>
      <c r="AFB23">
        <v>1</v>
      </c>
      <c r="AFC23" t="s">
        <v>88</v>
      </c>
      <c r="AFD23">
        <v>1</v>
      </c>
      <c r="AFE23" t="s">
        <v>88</v>
      </c>
      <c r="AFF23">
        <v>1</v>
      </c>
      <c r="AFG23" t="s">
        <v>88</v>
      </c>
      <c r="AFH23">
        <v>1</v>
      </c>
      <c r="AFI23" t="s">
        <v>88</v>
      </c>
      <c r="AFJ23">
        <v>1</v>
      </c>
      <c r="AFK23" t="s">
        <v>88</v>
      </c>
      <c r="AFL23">
        <v>1</v>
      </c>
      <c r="AFM23" t="s">
        <v>88</v>
      </c>
      <c r="AFN23">
        <v>1</v>
      </c>
      <c r="AFO23" t="s">
        <v>88</v>
      </c>
      <c r="AFP23">
        <v>1</v>
      </c>
      <c r="AFQ23" t="s">
        <v>88</v>
      </c>
      <c r="AFR23">
        <v>1</v>
      </c>
      <c r="AFS23" t="s">
        <v>88</v>
      </c>
      <c r="AFT23">
        <v>1</v>
      </c>
      <c r="AFU23" t="s">
        <v>88</v>
      </c>
      <c r="AFV23">
        <v>1</v>
      </c>
      <c r="AFW23" t="s">
        <v>88</v>
      </c>
      <c r="AFX23">
        <v>1</v>
      </c>
      <c r="AFY23" t="s">
        <v>88</v>
      </c>
      <c r="AFZ23">
        <v>1</v>
      </c>
      <c r="AGA23" t="s">
        <v>88</v>
      </c>
      <c r="AGB23">
        <v>1</v>
      </c>
      <c r="AGC23" t="s">
        <v>88</v>
      </c>
      <c r="AGD23">
        <v>1</v>
      </c>
      <c r="AGE23" t="s">
        <v>88</v>
      </c>
      <c r="AGF23">
        <v>1</v>
      </c>
      <c r="AGG23" t="s">
        <v>88</v>
      </c>
      <c r="AGH23">
        <v>1</v>
      </c>
      <c r="AGI23" t="s">
        <v>88</v>
      </c>
      <c r="AGJ23">
        <v>1</v>
      </c>
      <c r="AGK23" t="s">
        <v>88</v>
      </c>
      <c r="AGL23">
        <v>1</v>
      </c>
      <c r="AGM23" t="s">
        <v>88</v>
      </c>
      <c r="AGN23">
        <v>1</v>
      </c>
      <c r="AGO23" t="s">
        <v>88</v>
      </c>
      <c r="AGP23">
        <v>1</v>
      </c>
      <c r="AGQ23" t="s">
        <v>88</v>
      </c>
      <c r="AGR23">
        <v>1</v>
      </c>
      <c r="AGS23" t="s">
        <v>88</v>
      </c>
      <c r="AGT23">
        <v>1</v>
      </c>
      <c r="AGU23" t="s">
        <v>88</v>
      </c>
      <c r="AGV23">
        <v>1</v>
      </c>
      <c r="AGW23" t="s">
        <v>88</v>
      </c>
      <c r="AGX23">
        <v>1</v>
      </c>
      <c r="AGY23" t="s">
        <v>88</v>
      </c>
      <c r="AGZ23">
        <v>1</v>
      </c>
      <c r="AHA23" t="s">
        <v>88</v>
      </c>
      <c r="AHB23">
        <v>1</v>
      </c>
      <c r="AHC23" t="s">
        <v>88</v>
      </c>
      <c r="AHD23">
        <v>1</v>
      </c>
      <c r="AHE23" t="s">
        <v>88</v>
      </c>
      <c r="AHF23">
        <v>1</v>
      </c>
      <c r="AHG23" t="s">
        <v>88</v>
      </c>
      <c r="AHH23">
        <v>1</v>
      </c>
      <c r="AHI23" t="s">
        <v>88</v>
      </c>
      <c r="AHJ23">
        <v>1</v>
      </c>
      <c r="AHK23" t="s">
        <v>88</v>
      </c>
      <c r="AHL23">
        <v>1</v>
      </c>
      <c r="AHM23" t="s">
        <v>88</v>
      </c>
      <c r="AHN23">
        <v>1</v>
      </c>
      <c r="AHO23" t="s">
        <v>88</v>
      </c>
      <c r="AHP23">
        <v>1</v>
      </c>
      <c r="AHQ23" t="s">
        <v>88</v>
      </c>
      <c r="AHR23">
        <v>1</v>
      </c>
      <c r="AHS23" t="s">
        <v>88</v>
      </c>
      <c r="AHT23">
        <v>1</v>
      </c>
      <c r="AHU23" t="s">
        <v>88</v>
      </c>
      <c r="AHV23">
        <v>1</v>
      </c>
      <c r="AHW23" t="s">
        <v>88</v>
      </c>
      <c r="AHX23">
        <v>1</v>
      </c>
      <c r="AHY23" t="s">
        <v>88</v>
      </c>
      <c r="AHZ23">
        <v>1</v>
      </c>
      <c r="AIA23" t="s">
        <v>88</v>
      </c>
      <c r="AIB23">
        <v>1</v>
      </c>
      <c r="AIC23" t="s">
        <v>88</v>
      </c>
      <c r="AID23">
        <v>1</v>
      </c>
      <c r="AIE23" t="s">
        <v>88</v>
      </c>
      <c r="AIF23">
        <v>1</v>
      </c>
      <c r="AIG23" t="s">
        <v>88</v>
      </c>
      <c r="AIH23">
        <v>1</v>
      </c>
      <c r="AII23" t="s">
        <v>88</v>
      </c>
      <c r="AIJ23">
        <v>1</v>
      </c>
      <c r="AIK23" t="s">
        <v>88</v>
      </c>
      <c r="AIL23">
        <v>1</v>
      </c>
      <c r="AIM23" t="s">
        <v>88</v>
      </c>
      <c r="AIN23">
        <v>1</v>
      </c>
      <c r="AIO23" t="s">
        <v>88</v>
      </c>
      <c r="AIP23">
        <v>1</v>
      </c>
      <c r="AIQ23" t="s">
        <v>88</v>
      </c>
      <c r="AIR23">
        <v>1</v>
      </c>
      <c r="AIS23" t="s">
        <v>88</v>
      </c>
      <c r="AIT23">
        <v>1</v>
      </c>
      <c r="AIU23" t="s">
        <v>88</v>
      </c>
      <c r="AIV23">
        <v>1</v>
      </c>
      <c r="AIW23" t="s">
        <v>88</v>
      </c>
      <c r="AIX23">
        <v>1</v>
      </c>
      <c r="AIY23" t="s">
        <v>88</v>
      </c>
      <c r="AIZ23">
        <v>1</v>
      </c>
      <c r="AJA23" t="s">
        <v>88</v>
      </c>
      <c r="AJB23">
        <v>1</v>
      </c>
      <c r="AJC23" t="s">
        <v>88</v>
      </c>
      <c r="AJD23">
        <v>1</v>
      </c>
      <c r="AJE23" t="s">
        <v>88</v>
      </c>
      <c r="AJF23">
        <v>1</v>
      </c>
      <c r="AJG23" t="s">
        <v>88</v>
      </c>
      <c r="AJH23">
        <v>1</v>
      </c>
      <c r="AJI23" t="s">
        <v>88</v>
      </c>
      <c r="AJJ23">
        <v>1</v>
      </c>
      <c r="AJK23" t="s">
        <v>88</v>
      </c>
      <c r="AJL23">
        <v>1</v>
      </c>
      <c r="AJM23" t="s">
        <v>88</v>
      </c>
      <c r="AJN23">
        <v>1</v>
      </c>
      <c r="AJO23" t="s">
        <v>88</v>
      </c>
      <c r="AJP23">
        <v>1</v>
      </c>
      <c r="AJQ23" t="s">
        <v>88</v>
      </c>
      <c r="AJR23">
        <v>1</v>
      </c>
      <c r="AJS23" t="s">
        <v>88</v>
      </c>
      <c r="AJT23">
        <v>1</v>
      </c>
      <c r="AJU23" t="s">
        <v>88</v>
      </c>
      <c r="AJV23">
        <v>1</v>
      </c>
      <c r="AJW23" t="s">
        <v>88</v>
      </c>
      <c r="AJX23">
        <v>1</v>
      </c>
      <c r="AJY23" t="s">
        <v>88</v>
      </c>
      <c r="AJZ23">
        <v>1</v>
      </c>
      <c r="AKA23" t="s">
        <v>88</v>
      </c>
      <c r="AKB23">
        <v>1</v>
      </c>
      <c r="AKC23" t="s">
        <v>88</v>
      </c>
      <c r="AKD23">
        <v>1</v>
      </c>
      <c r="AKE23" t="s">
        <v>88</v>
      </c>
      <c r="AKF23">
        <v>1</v>
      </c>
      <c r="AKG23" t="s">
        <v>88</v>
      </c>
      <c r="AKH23">
        <v>1</v>
      </c>
      <c r="AKI23" t="s">
        <v>88</v>
      </c>
      <c r="AKJ23">
        <v>1</v>
      </c>
      <c r="AKK23" t="s">
        <v>88</v>
      </c>
      <c r="AKL23">
        <v>1</v>
      </c>
      <c r="AKM23" t="s">
        <v>88</v>
      </c>
      <c r="AKN23">
        <v>1</v>
      </c>
      <c r="AKO23" t="s">
        <v>88</v>
      </c>
      <c r="AKP23">
        <v>1</v>
      </c>
      <c r="AKQ23" t="s">
        <v>88</v>
      </c>
      <c r="AKR23">
        <v>1</v>
      </c>
      <c r="AKS23" t="s">
        <v>88</v>
      </c>
      <c r="AKT23">
        <v>1</v>
      </c>
      <c r="AKU23" t="s">
        <v>88</v>
      </c>
      <c r="AKV23">
        <v>1</v>
      </c>
      <c r="AKW23" t="s">
        <v>88</v>
      </c>
      <c r="AKX23">
        <v>1</v>
      </c>
      <c r="AKY23" t="s">
        <v>88</v>
      </c>
      <c r="AKZ23">
        <v>1</v>
      </c>
      <c r="ALA23" t="s">
        <v>88</v>
      </c>
      <c r="ALB23">
        <v>1</v>
      </c>
      <c r="ALC23" t="s">
        <v>88</v>
      </c>
      <c r="ALD23">
        <v>1</v>
      </c>
      <c r="ALE23" t="s">
        <v>88</v>
      </c>
      <c r="ALF23">
        <v>1</v>
      </c>
      <c r="ALG23" t="s">
        <v>88</v>
      </c>
      <c r="ALH23">
        <v>1</v>
      </c>
      <c r="ALI23" t="s">
        <v>88</v>
      </c>
      <c r="ALJ23">
        <v>1</v>
      </c>
      <c r="ALK23" t="s">
        <v>88</v>
      </c>
      <c r="ALL23">
        <v>1</v>
      </c>
      <c r="ALM23" t="s">
        <v>88</v>
      </c>
      <c r="ALN23">
        <v>1</v>
      </c>
      <c r="ALO23" t="s">
        <v>88</v>
      </c>
      <c r="ALP23">
        <v>1</v>
      </c>
      <c r="ALQ23" t="s">
        <v>88</v>
      </c>
      <c r="ALR23">
        <v>1</v>
      </c>
      <c r="ALS23" t="s">
        <v>88</v>
      </c>
      <c r="ALT23">
        <v>1</v>
      </c>
      <c r="ALU23" t="s">
        <v>88</v>
      </c>
      <c r="ALV23">
        <v>1</v>
      </c>
      <c r="ALW23" t="s">
        <v>88</v>
      </c>
      <c r="ALX23">
        <v>1</v>
      </c>
      <c r="ALY23" t="s">
        <v>88</v>
      </c>
      <c r="ALZ23">
        <v>1</v>
      </c>
      <c r="AMA23" t="s">
        <v>88</v>
      </c>
      <c r="AMB23">
        <v>1</v>
      </c>
      <c r="AMC23" t="s">
        <v>88</v>
      </c>
      <c r="AMD23">
        <v>1</v>
      </c>
      <c r="AME23" t="s">
        <v>88</v>
      </c>
      <c r="AMF23">
        <v>1</v>
      </c>
      <c r="AMG23" t="s">
        <v>88</v>
      </c>
      <c r="AMH23">
        <v>1</v>
      </c>
      <c r="AMI23" t="s">
        <v>88</v>
      </c>
      <c r="AMJ23">
        <v>1</v>
      </c>
    </row>
    <row r="24" spans="1:1024" ht="150" customHeight="1">
      <c r="A24" s="17" t="s">
        <v>16</v>
      </c>
      <c r="B24" s="18">
        <v>3</v>
      </c>
      <c r="C24" s="19" t="s">
        <v>78</v>
      </c>
      <c r="D24" s="29" t="s">
        <v>79</v>
      </c>
      <c r="E24" s="30" t="s">
        <v>89</v>
      </c>
      <c r="F24" s="31" t="s">
        <v>90</v>
      </c>
      <c r="G24" s="22">
        <v>44685</v>
      </c>
      <c r="H24" s="23" t="s">
        <v>91</v>
      </c>
      <c r="I24" s="24">
        <v>75000</v>
      </c>
      <c r="J24" s="22">
        <v>44686</v>
      </c>
      <c r="K24" s="18" t="s">
        <v>22</v>
      </c>
      <c r="L24" s="26">
        <v>75000</v>
      </c>
      <c r="M24" s="43" t="s">
        <v>92</v>
      </c>
    </row>
    <row r="25" spans="1:1024" ht="150" customHeight="1">
      <c r="A25" s="17" t="s">
        <v>16</v>
      </c>
      <c r="B25" s="18">
        <v>4</v>
      </c>
      <c r="C25" s="19" t="s">
        <v>93</v>
      </c>
      <c r="D25" s="29" t="s">
        <v>94</v>
      </c>
      <c r="E25" s="44" t="s">
        <v>95</v>
      </c>
      <c r="F25" s="31" t="s">
        <v>90</v>
      </c>
      <c r="G25" s="22">
        <v>44690</v>
      </c>
      <c r="H25" s="23" t="s">
        <v>96</v>
      </c>
      <c r="I25" s="24">
        <f>1055.64+5944.36</f>
        <v>7000</v>
      </c>
      <c r="J25" s="22">
        <v>44690</v>
      </c>
      <c r="K25" s="18" t="s">
        <v>22</v>
      </c>
      <c r="L25" s="26">
        <f>1055.64+5944.36</f>
        <v>7000</v>
      </c>
      <c r="M25" s="43" t="s">
        <v>97</v>
      </c>
    </row>
    <row r="26" spans="1:1024" ht="150" customHeight="1">
      <c r="A26" s="17" t="s">
        <v>16</v>
      </c>
      <c r="B26" s="18">
        <v>5</v>
      </c>
      <c r="C26" s="19" t="s">
        <v>93</v>
      </c>
      <c r="D26" s="29" t="s">
        <v>94</v>
      </c>
      <c r="E26" s="44" t="s">
        <v>98</v>
      </c>
      <c r="F26" s="31" t="s">
        <v>99</v>
      </c>
      <c r="G26" s="22">
        <v>44690</v>
      </c>
      <c r="H26" s="23" t="s">
        <v>100</v>
      </c>
      <c r="I26" s="24">
        <f>1055.64+5944.36</f>
        <v>7000</v>
      </c>
      <c r="J26" s="22">
        <v>44690</v>
      </c>
      <c r="K26" s="18" t="s">
        <v>22</v>
      </c>
      <c r="L26" s="26">
        <f>1055.64+5944.36</f>
        <v>7000</v>
      </c>
      <c r="M26" s="43" t="s">
        <v>101</v>
      </c>
    </row>
    <row r="27" spans="1:1024" ht="171.75" customHeight="1">
      <c r="A27" s="17" t="s">
        <v>16</v>
      </c>
      <c r="B27" s="18">
        <v>6</v>
      </c>
      <c r="C27" s="19" t="s">
        <v>102</v>
      </c>
      <c r="D27" s="29" t="s">
        <v>103</v>
      </c>
      <c r="E27" s="30" t="s">
        <v>104</v>
      </c>
      <c r="F27" s="31" t="s">
        <v>99</v>
      </c>
      <c r="G27" s="22">
        <v>44690</v>
      </c>
      <c r="H27" s="23" t="s">
        <v>105</v>
      </c>
      <c r="I27" s="24">
        <f>505.64+4494.36</f>
        <v>5000</v>
      </c>
      <c r="J27" s="22">
        <v>44690</v>
      </c>
      <c r="K27" s="18" t="s">
        <v>22</v>
      </c>
      <c r="L27" s="26">
        <f>505.64+4494.36</f>
        <v>5000</v>
      </c>
      <c r="M27" s="43" t="s">
        <v>106</v>
      </c>
    </row>
    <row r="28" spans="1:1024" ht="150" customHeight="1">
      <c r="A28" s="17" t="s">
        <v>16</v>
      </c>
      <c r="B28" s="18">
        <v>7</v>
      </c>
      <c r="C28" s="19" t="s">
        <v>107</v>
      </c>
      <c r="D28" s="29" t="s">
        <v>108</v>
      </c>
      <c r="E28" s="30" t="s">
        <v>109</v>
      </c>
      <c r="F28" s="31" t="s">
        <v>99</v>
      </c>
      <c r="G28" s="22">
        <v>44690</v>
      </c>
      <c r="H28" s="23" t="s">
        <v>110</v>
      </c>
      <c r="I28" s="24">
        <v>2825</v>
      </c>
      <c r="J28" s="22">
        <v>44690</v>
      </c>
      <c r="K28" s="18" t="s">
        <v>22</v>
      </c>
      <c r="L28" s="26">
        <v>2825</v>
      </c>
      <c r="M28" s="43" t="s">
        <v>111</v>
      </c>
    </row>
    <row r="29" spans="1:1024" ht="150" customHeight="1">
      <c r="A29" s="17" t="s">
        <v>16</v>
      </c>
      <c r="B29" s="18">
        <v>8</v>
      </c>
      <c r="C29" s="19" t="s">
        <v>107</v>
      </c>
      <c r="D29" s="29" t="s">
        <v>108</v>
      </c>
      <c r="E29" s="44" t="s">
        <v>112</v>
      </c>
      <c r="F29" s="31" t="s">
        <v>90</v>
      </c>
      <c r="G29" s="22">
        <v>44690</v>
      </c>
      <c r="H29" s="23" t="s">
        <v>113</v>
      </c>
      <c r="I29" s="24">
        <v>749.97</v>
      </c>
      <c r="J29" s="22">
        <v>44690</v>
      </c>
      <c r="K29" s="18" t="s">
        <v>22</v>
      </c>
      <c r="L29" s="26">
        <v>749.97</v>
      </c>
      <c r="M29" s="43" t="s">
        <v>114</v>
      </c>
      <c r="N29" s="45"/>
    </row>
    <row r="30" spans="1:1024" ht="150" customHeight="1">
      <c r="A30" s="17" t="s">
        <v>16</v>
      </c>
      <c r="B30" s="18">
        <v>9</v>
      </c>
      <c r="C30" s="19" t="s">
        <v>78</v>
      </c>
      <c r="D30" s="29" t="s">
        <v>79</v>
      </c>
      <c r="E30" s="30" t="s">
        <v>115</v>
      </c>
      <c r="F30" s="31" t="s">
        <v>99</v>
      </c>
      <c r="G30" s="22">
        <v>44701</v>
      </c>
      <c r="H30" s="23" t="s">
        <v>116</v>
      </c>
      <c r="I30" s="24">
        <v>84750</v>
      </c>
      <c r="J30" s="22">
        <v>44704</v>
      </c>
      <c r="K30" s="18" t="s">
        <v>22</v>
      </c>
      <c r="L30" s="26">
        <v>84750</v>
      </c>
      <c r="M30" s="43" t="s">
        <v>117</v>
      </c>
    </row>
    <row r="31" spans="1:1024" ht="180" customHeight="1">
      <c r="A31" s="17" t="s">
        <v>16</v>
      </c>
      <c r="B31" s="18">
        <v>10</v>
      </c>
      <c r="C31" s="19" t="s">
        <v>93</v>
      </c>
      <c r="D31" s="29" t="s">
        <v>94</v>
      </c>
      <c r="E31" s="76" t="s">
        <v>118</v>
      </c>
      <c r="F31" s="31" t="s">
        <v>119</v>
      </c>
      <c r="G31" s="22">
        <v>44711</v>
      </c>
      <c r="H31" s="23" t="s">
        <v>120</v>
      </c>
      <c r="I31" s="24">
        <f>1055.64+5944.36</f>
        <v>7000</v>
      </c>
      <c r="J31" s="22">
        <v>44711</v>
      </c>
      <c r="K31" s="18" t="s">
        <v>22</v>
      </c>
      <c r="L31" s="26">
        <f>1055.64+5944.36</f>
        <v>7000</v>
      </c>
      <c r="M31" s="43" t="s">
        <v>121</v>
      </c>
    </row>
    <row r="32" spans="1:1024">
      <c r="A32" s="96" t="s">
        <v>75</v>
      </c>
      <c r="B32" s="96"/>
      <c r="C32" s="96"/>
      <c r="D32" s="47"/>
      <c r="E32" s="48"/>
      <c r="F32" s="49"/>
      <c r="G32" s="37"/>
      <c r="H32" s="37"/>
      <c r="I32" s="37"/>
      <c r="J32" s="50"/>
      <c r="K32" s="36"/>
      <c r="L32" s="51"/>
      <c r="M32" s="49"/>
    </row>
    <row r="33" spans="1:14">
      <c r="A33" s="47" t="str">
        <f>A18</f>
        <v>Data da última atualização:</v>
      </c>
      <c r="B33" s="41">
        <f>B18</f>
        <v>44726</v>
      </c>
      <c r="C33" s="42"/>
      <c r="D33" s="47"/>
      <c r="E33" s="48"/>
      <c r="F33" s="49"/>
      <c r="G33" s="37"/>
      <c r="H33" s="37"/>
      <c r="I33" s="37"/>
      <c r="J33" s="50"/>
      <c r="K33" s="36"/>
      <c r="L33" s="51"/>
      <c r="M33" s="49"/>
    </row>
    <row r="34" spans="1:14">
      <c r="D34" s="52"/>
      <c r="E34" s="35"/>
      <c r="F34" s="36"/>
      <c r="G34" s="36"/>
      <c r="H34" s="36"/>
      <c r="I34" s="36"/>
      <c r="J34" s="38"/>
      <c r="K34" s="35"/>
      <c r="L34" s="35"/>
      <c r="M34" s="35"/>
    </row>
    <row r="36" spans="1:14">
      <c r="A36" s="91" t="s">
        <v>122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</row>
    <row r="37" spans="1:14" ht="30.75" customHeight="1">
      <c r="A37" s="13" t="s">
        <v>3</v>
      </c>
      <c r="B37" s="13" t="s">
        <v>4</v>
      </c>
      <c r="C37" s="14" t="s">
        <v>5</v>
      </c>
      <c r="D37" s="14" t="s">
        <v>6</v>
      </c>
      <c r="E37" s="14" t="s">
        <v>7</v>
      </c>
      <c r="F37" s="13" t="s">
        <v>8</v>
      </c>
      <c r="G37" s="13" t="s">
        <v>9</v>
      </c>
      <c r="H37" s="15" t="s">
        <v>10</v>
      </c>
      <c r="I37" s="15" t="s">
        <v>11</v>
      </c>
      <c r="J37" s="14" t="s">
        <v>12</v>
      </c>
      <c r="K37" s="14" t="s">
        <v>13</v>
      </c>
      <c r="L37" s="14" t="s">
        <v>14</v>
      </c>
      <c r="M37" s="14" t="s">
        <v>15</v>
      </c>
    </row>
    <row r="38" spans="1:14" s="33" customFormat="1" ht="165">
      <c r="A38" s="17" t="s">
        <v>16</v>
      </c>
      <c r="B38" s="18">
        <v>1</v>
      </c>
      <c r="C38" s="19" t="s">
        <v>123</v>
      </c>
      <c r="D38" s="20" t="s">
        <v>124</v>
      </c>
      <c r="E38" s="20" t="s">
        <v>125</v>
      </c>
      <c r="F38" s="31" t="s">
        <v>476</v>
      </c>
      <c r="G38" s="22">
        <v>44685</v>
      </c>
      <c r="H38" s="23" t="s">
        <v>126</v>
      </c>
      <c r="I38" s="24">
        <v>22305.599999999999</v>
      </c>
      <c r="J38" s="22" t="s">
        <v>12</v>
      </c>
      <c r="K38" s="18" t="s">
        <v>22</v>
      </c>
      <c r="L38" s="26">
        <v>22305.599999999999</v>
      </c>
      <c r="M38" s="43" t="s">
        <v>127</v>
      </c>
      <c r="N38" s="53"/>
    </row>
    <row r="39" spans="1:14" s="33" customFormat="1" ht="142.5" customHeight="1">
      <c r="A39" s="17" t="s">
        <v>16</v>
      </c>
      <c r="B39" s="18">
        <v>2</v>
      </c>
      <c r="C39" s="19" t="s">
        <v>128</v>
      </c>
      <c r="D39" s="29" t="s">
        <v>129</v>
      </c>
      <c r="E39" s="30" t="s">
        <v>130</v>
      </c>
      <c r="F39" s="31" t="s">
        <v>131</v>
      </c>
      <c r="G39" s="22">
        <v>44685</v>
      </c>
      <c r="H39" s="23" t="s">
        <v>132</v>
      </c>
      <c r="I39" s="24">
        <v>28151.39</v>
      </c>
      <c r="J39" s="22">
        <v>44686</v>
      </c>
      <c r="K39" s="18" t="s">
        <v>22</v>
      </c>
      <c r="L39" s="26">
        <v>28151.39</v>
      </c>
      <c r="M39" s="43" t="s">
        <v>133</v>
      </c>
      <c r="N39" s="53"/>
    </row>
    <row r="40" spans="1:14" s="33" customFormat="1" ht="178.5" customHeight="1">
      <c r="A40" s="17" t="s">
        <v>16</v>
      </c>
      <c r="B40" s="18">
        <v>3</v>
      </c>
      <c r="C40" s="19" t="s">
        <v>134</v>
      </c>
      <c r="D40" s="20" t="s">
        <v>135</v>
      </c>
      <c r="E40" s="30" t="s">
        <v>136</v>
      </c>
      <c r="F40" s="31" t="s">
        <v>137</v>
      </c>
      <c r="G40" s="22">
        <v>44685</v>
      </c>
      <c r="H40" s="23" t="s">
        <v>138</v>
      </c>
      <c r="I40" s="24">
        <v>1283.29</v>
      </c>
      <c r="J40" s="22">
        <v>44686</v>
      </c>
      <c r="K40" s="18" t="s">
        <v>22</v>
      </c>
      <c r="L40" s="26">
        <v>1283.29</v>
      </c>
      <c r="M40" s="43" t="s">
        <v>139</v>
      </c>
      <c r="N40" s="53"/>
    </row>
    <row r="41" spans="1:14" s="33" customFormat="1" ht="142.5" customHeight="1">
      <c r="A41" s="17" t="s">
        <v>16</v>
      </c>
      <c r="B41" s="18">
        <v>4</v>
      </c>
      <c r="C41" s="19" t="s">
        <v>134</v>
      </c>
      <c r="D41" s="20" t="s">
        <v>135</v>
      </c>
      <c r="E41" s="30" t="s">
        <v>140</v>
      </c>
      <c r="F41" s="31" t="s">
        <v>141</v>
      </c>
      <c r="G41" s="22">
        <v>44685</v>
      </c>
      <c r="H41" s="23" t="s">
        <v>142</v>
      </c>
      <c r="I41" s="24">
        <v>1749.95</v>
      </c>
      <c r="J41" s="22">
        <v>44686</v>
      </c>
      <c r="K41" s="18" t="s">
        <v>22</v>
      </c>
      <c r="L41" s="26">
        <v>1749.95</v>
      </c>
      <c r="M41" s="43" t="s">
        <v>143</v>
      </c>
      <c r="N41" s="53"/>
    </row>
    <row r="42" spans="1:14" s="33" customFormat="1" ht="179.25" customHeight="1">
      <c r="A42" s="17" t="s">
        <v>16</v>
      </c>
      <c r="B42" s="18">
        <v>5</v>
      </c>
      <c r="C42" s="19" t="s">
        <v>144</v>
      </c>
      <c r="D42" s="20" t="s">
        <v>145</v>
      </c>
      <c r="E42" s="30" t="s">
        <v>146</v>
      </c>
      <c r="F42" s="31" t="s">
        <v>147</v>
      </c>
      <c r="G42" s="22">
        <v>44685</v>
      </c>
      <c r="H42" s="23" t="s">
        <v>148</v>
      </c>
      <c r="I42" s="24">
        <v>41490.94</v>
      </c>
      <c r="J42" s="22">
        <v>44686</v>
      </c>
      <c r="K42" s="18" t="s">
        <v>22</v>
      </c>
      <c r="L42" s="26">
        <v>41490.94</v>
      </c>
      <c r="M42" s="43" t="s">
        <v>149</v>
      </c>
      <c r="N42" s="53"/>
    </row>
    <row r="43" spans="1:14" s="33" customFormat="1" ht="189" customHeight="1">
      <c r="A43" s="17" t="s">
        <v>16</v>
      </c>
      <c r="B43" s="18">
        <v>6</v>
      </c>
      <c r="C43" s="19" t="s">
        <v>150</v>
      </c>
      <c r="D43" s="20" t="s">
        <v>151</v>
      </c>
      <c r="E43" s="30" t="s">
        <v>152</v>
      </c>
      <c r="F43" s="31" t="s">
        <v>153</v>
      </c>
      <c r="G43" s="22">
        <v>44685</v>
      </c>
      <c r="H43" s="23" t="s">
        <v>154</v>
      </c>
      <c r="I43" s="24">
        <v>3040</v>
      </c>
      <c r="J43" s="22">
        <v>44686</v>
      </c>
      <c r="K43" s="18" t="s">
        <v>22</v>
      </c>
      <c r="L43" s="26">
        <v>3040</v>
      </c>
      <c r="M43" s="43" t="s">
        <v>155</v>
      </c>
      <c r="N43" s="53"/>
    </row>
    <row r="44" spans="1:14" s="33" customFormat="1" ht="135">
      <c r="A44" s="17" t="s">
        <v>16</v>
      </c>
      <c r="B44" s="18">
        <v>7</v>
      </c>
      <c r="C44" s="19" t="s">
        <v>150</v>
      </c>
      <c r="D44" s="29" t="s">
        <v>151</v>
      </c>
      <c r="E44" s="30" t="s">
        <v>156</v>
      </c>
      <c r="F44" s="31" t="s">
        <v>153</v>
      </c>
      <c r="G44" s="22">
        <v>44685</v>
      </c>
      <c r="H44" s="23" t="s">
        <v>157</v>
      </c>
      <c r="I44" s="24">
        <f>214.56+1545.44</f>
        <v>1760</v>
      </c>
      <c r="J44" s="22">
        <v>44686</v>
      </c>
      <c r="K44" s="18" t="s">
        <v>22</v>
      </c>
      <c r="L44" s="26">
        <f>214.56+1545.44</f>
        <v>1760</v>
      </c>
      <c r="M44" s="43" t="s">
        <v>155</v>
      </c>
      <c r="N44" s="53"/>
    </row>
    <row r="45" spans="1:14" s="33" customFormat="1" ht="142.5" customHeight="1">
      <c r="A45" s="17" t="s">
        <v>16</v>
      </c>
      <c r="B45" s="18">
        <v>8</v>
      </c>
      <c r="C45" s="19" t="s">
        <v>150</v>
      </c>
      <c r="D45" s="29" t="s">
        <v>151</v>
      </c>
      <c r="E45" s="30" t="s">
        <v>158</v>
      </c>
      <c r="F45" s="31" t="s">
        <v>159</v>
      </c>
      <c r="G45" s="22">
        <v>44685</v>
      </c>
      <c r="H45" s="23" t="s">
        <v>160</v>
      </c>
      <c r="I45" s="24">
        <f>4585.44+214.56</f>
        <v>4800</v>
      </c>
      <c r="J45" s="22">
        <v>44686</v>
      </c>
      <c r="K45" s="18" t="s">
        <v>22</v>
      </c>
      <c r="L45" s="26">
        <f>214.56+4585.44</f>
        <v>4800</v>
      </c>
      <c r="M45" s="43" t="s">
        <v>161</v>
      </c>
      <c r="N45" s="53"/>
    </row>
    <row r="46" spans="1:14" s="33" customFormat="1" ht="142.5" customHeight="1">
      <c r="A46" s="17" t="s">
        <v>16</v>
      </c>
      <c r="B46" s="18">
        <v>9</v>
      </c>
      <c r="C46" s="19" t="s">
        <v>30</v>
      </c>
      <c r="D46" s="29" t="s">
        <v>31</v>
      </c>
      <c r="E46" s="30" t="s">
        <v>162</v>
      </c>
      <c r="F46" s="31" t="s">
        <v>163</v>
      </c>
      <c r="G46" s="22">
        <v>44685</v>
      </c>
      <c r="H46" s="23" t="s">
        <v>164</v>
      </c>
      <c r="I46" s="24">
        <f>153+2907</f>
        <v>3060</v>
      </c>
      <c r="J46" s="22">
        <v>44686</v>
      </c>
      <c r="K46" s="18" t="s">
        <v>22</v>
      </c>
      <c r="L46" s="26">
        <f>153+2907</f>
        <v>3060</v>
      </c>
      <c r="M46" s="43" t="s">
        <v>35</v>
      </c>
      <c r="N46" s="53"/>
    </row>
    <row r="47" spans="1:14" s="33" customFormat="1" ht="142.5" customHeight="1">
      <c r="A47" s="17" t="s">
        <v>16</v>
      </c>
      <c r="B47" s="18">
        <v>10</v>
      </c>
      <c r="C47" s="19" t="s">
        <v>165</v>
      </c>
      <c r="D47" s="20" t="s">
        <v>166</v>
      </c>
      <c r="E47" s="30" t="s">
        <v>167</v>
      </c>
      <c r="F47" s="31" t="s">
        <v>168</v>
      </c>
      <c r="G47" s="22">
        <v>44685</v>
      </c>
      <c r="H47" s="23" t="s">
        <v>169</v>
      </c>
      <c r="I47" s="24">
        <f>156.43+7665.17</f>
        <v>7821.6</v>
      </c>
      <c r="J47" s="22">
        <v>44686</v>
      </c>
      <c r="K47" s="18" t="s">
        <v>22</v>
      </c>
      <c r="L47" s="26">
        <f>156.43+7665.17</f>
        <v>7821.6</v>
      </c>
      <c r="M47" s="43" t="s">
        <v>170</v>
      </c>
      <c r="N47" s="53"/>
    </row>
    <row r="48" spans="1:14" s="33" customFormat="1" ht="142.5" customHeight="1">
      <c r="A48" s="17" t="s">
        <v>16</v>
      </c>
      <c r="B48" s="18">
        <v>11</v>
      </c>
      <c r="C48" s="19" t="s">
        <v>171</v>
      </c>
      <c r="D48" s="20" t="s">
        <v>172</v>
      </c>
      <c r="E48" s="30" t="s">
        <v>173</v>
      </c>
      <c r="F48" s="31" t="s">
        <v>174</v>
      </c>
      <c r="G48" s="22">
        <v>44685</v>
      </c>
      <c r="H48" s="23" t="s">
        <v>175</v>
      </c>
      <c r="I48" s="24">
        <f>3.29+216.03</f>
        <v>219.32</v>
      </c>
      <c r="J48" s="22">
        <v>44686</v>
      </c>
      <c r="K48" s="18" t="s">
        <v>22</v>
      </c>
      <c r="L48" s="26">
        <f>3.29+216.03</f>
        <v>219.32</v>
      </c>
      <c r="M48" s="43" t="s">
        <v>176</v>
      </c>
      <c r="N48" s="53"/>
    </row>
    <row r="49" spans="1:14" s="33" customFormat="1" ht="142.5" customHeight="1">
      <c r="A49" s="17" t="s">
        <v>16</v>
      </c>
      <c r="B49" s="18">
        <v>12</v>
      </c>
      <c r="C49" s="19" t="s">
        <v>171</v>
      </c>
      <c r="D49" s="20" t="s">
        <v>172</v>
      </c>
      <c r="E49" s="30" t="s">
        <v>177</v>
      </c>
      <c r="F49" s="31" t="s">
        <v>178</v>
      </c>
      <c r="G49" s="22">
        <v>44685</v>
      </c>
      <c r="H49" s="23" t="s">
        <v>179</v>
      </c>
      <c r="I49" s="24">
        <v>30988.48</v>
      </c>
      <c r="J49" s="22">
        <v>44686</v>
      </c>
      <c r="K49" s="18" t="s">
        <v>22</v>
      </c>
      <c r="L49" s="26">
        <v>30988.48</v>
      </c>
      <c r="M49" s="43" t="s">
        <v>176</v>
      </c>
      <c r="N49" s="53"/>
    </row>
    <row r="50" spans="1:14" s="33" customFormat="1" ht="142.5" customHeight="1">
      <c r="A50" s="17" t="s">
        <v>16</v>
      </c>
      <c r="B50" s="18">
        <v>13</v>
      </c>
      <c r="C50" s="19" t="s">
        <v>171</v>
      </c>
      <c r="D50" s="20" t="s">
        <v>172</v>
      </c>
      <c r="E50" s="30" t="s">
        <v>180</v>
      </c>
      <c r="F50" s="31" t="s">
        <v>181</v>
      </c>
      <c r="G50" s="22">
        <v>44685</v>
      </c>
      <c r="H50" s="23" t="s">
        <v>182</v>
      </c>
      <c r="I50" s="24">
        <v>8151.38</v>
      </c>
      <c r="J50" s="22">
        <v>44686</v>
      </c>
      <c r="K50" s="18" t="s">
        <v>22</v>
      </c>
      <c r="L50" s="26">
        <v>8151.38</v>
      </c>
      <c r="M50" s="43" t="s">
        <v>176</v>
      </c>
      <c r="N50" s="53"/>
    </row>
    <row r="51" spans="1:14" s="33" customFormat="1" ht="142.5" customHeight="1">
      <c r="A51" s="17" t="s">
        <v>16</v>
      </c>
      <c r="B51" s="18">
        <v>14</v>
      </c>
      <c r="C51" s="19" t="s">
        <v>183</v>
      </c>
      <c r="D51" s="29" t="s">
        <v>184</v>
      </c>
      <c r="E51" s="30" t="s">
        <v>185</v>
      </c>
      <c r="F51" s="31" t="s">
        <v>186</v>
      </c>
      <c r="G51" s="22">
        <v>44686</v>
      </c>
      <c r="H51" s="23" t="s">
        <v>187</v>
      </c>
      <c r="I51" s="24">
        <v>262421.5</v>
      </c>
      <c r="J51" s="22">
        <v>44686</v>
      </c>
      <c r="K51" s="18" t="s">
        <v>22</v>
      </c>
      <c r="L51" s="26">
        <v>262421.5</v>
      </c>
      <c r="M51" s="43" t="s">
        <v>188</v>
      </c>
      <c r="N51" s="53"/>
    </row>
    <row r="52" spans="1:14" s="33" customFormat="1" ht="142.5" customHeight="1">
      <c r="A52" s="17" t="s">
        <v>16</v>
      </c>
      <c r="B52" s="18">
        <v>15</v>
      </c>
      <c r="C52" s="19" t="s">
        <v>128</v>
      </c>
      <c r="D52" s="29" t="s">
        <v>129</v>
      </c>
      <c r="E52" s="30" t="s">
        <v>189</v>
      </c>
      <c r="F52" s="31" t="s">
        <v>190</v>
      </c>
      <c r="G52" s="22">
        <v>44687</v>
      </c>
      <c r="H52" s="23" t="s">
        <v>191</v>
      </c>
      <c r="I52" s="24">
        <v>178.36</v>
      </c>
      <c r="J52" s="22">
        <v>44687</v>
      </c>
      <c r="K52" s="18" t="s">
        <v>22</v>
      </c>
      <c r="L52" s="26">
        <v>178.36</v>
      </c>
      <c r="M52" s="43" t="s">
        <v>192</v>
      </c>
      <c r="N52" s="53"/>
    </row>
    <row r="53" spans="1:14" s="33" customFormat="1" ht="142.5" customHeight="1">
      <c r="A53" s="17" t="s">
        <v>16</v>
      </c>
      <c r="B53" s="18">
        <v>16</v>
      </c>
      <c r="C53" s="19" t="s">
        <v>128</v>
      </c>
      <c r="D53" s="29" t="s">
        <v>129</v>
      </c>
      <c r="E53" s="30" t="s">
        <v>193</v>
      </c>
      <c r="F53" s="31" t="s">
        <v>194</v>
      </c>
      <c r="G53" s="22">
        <v>44687</v>
      </c>
      <c r="H53" s="23" t="s">
        <v>195</v>
      </c>
      <c r="I53" s="24">
        <v>4788.67</v>
      </c>
      <c r="J53" s="22">
        <v>44687</v>
      </c>
      <c r="K53" s="18" t="s">
        <v>22</v>
      </c>
      <c r="L53" s="26">
        <v>4788.67</v>
      </c>
      <c r="M53" s="43" t="s">
        <v>196</v>
      </c>
      <c r="N53" s="53"/>
    </row>
    <row r="54" spans="1:14" s="33" customFormat="1" ht="142.5" customHeight="1">
      <c r="A54" s="17" t="s">
        <v>16</v>
      </c>
      <c r="B54" s="18">
        <v>17</v>
      </c>
      <c r="C54" s="19" t="s">
        <v>128</v>
      </c>
      <c r="D54" s="29" t="s">
        <v>129</v>
      </c>
      <c r="E54" s="20" t="s">
        <v>473</v>
      </c>
      <c r="F54" s="31" t="s">
        <v>197</v>
      </c>
      <c r="G54" s="22">
        <v>44687</v>
      </c>
      <c r="H54" s="23" t="s">
        <v>198</v>
      </c>
      <c r="I54" s="24">
        <v>35.39</v>
      </c>
      <c r="J54" s="22">
        <v>44687</v>
      </c>
      <c r="K54" s="18" t="s">
        <v>22</v>
      </c>
      <c r="L54" s="26">
        <v>35.39</v>
      </c>
      <c r="M54" s="43" t="s">
        <v>199</v>
      </c>
      <c r="N54" s="54"/>
    </row>
    <row r="55" spans="1:14" s="33" customFormat="1" ht="174" customHeight="1">
      <c r="A55" s="17" t="s">
        <v>16</v>
      </c>
      <c r="B55" s="18">
        <v>18</v>
      </c>
      <c r="C55" s="19" t="s">
        <v>128</v>
      </c>
      <c r="D55" s="29" t="s">
        <v>129</v>
      </c>
      <c r="E55" s="20" t="s">
        <v>474</v>
      </c>
      <c r="F55" s="31" t="s">
        <v>200</v>
      </c>
      <c r="G55" s="22">
        <v>44687</v>
      </c>
      <c r="H55" s="23" t="s">
        <v>201</v>
      </c>
      <c r="I55" s="24">
        <v>7933.61</v>
      </c>
      <c r="J55" s="22">
        <v>44687</v>
      </c>
      <c r="K55" s="18" t="s">
        <v>22</v>
      </c>
      <c r="L55" s="26">
        <v>7933.61</v>
      </c>
      <c r="M55" s="43" t="s">
        <v>202</v>
      </c>
      <c r="N55" s="54"/>
    </row>
    <row r="56" spans="1:14" s="33" customFormat="1" ht="142.5" customHeight="1">
      <c r="A56" s="17" t="s">
        <v>16</v>
      </c>
      <c r="B56" s="18">
        <v>19</v>
      </c>
      <c r="C56" s="19" t="s">
        <v>128</v>
      </c>
      <c r="D56" s="29" t="s">
        <v>129</v>
      </c>
      <c r="E56" s="30" t="s">
        <v>203</v>
      </c>
      <c r="F56" s="31" t="s">
        <v>204</v>
      </c>
      <c r="G56" s="22">
        <v>44687</v>
      </c>
      <c r="H56" s="23" t="s">
        <v>205</v>
      </c>
      <c r="I56" s="24">
        <v>29938.86</v>
      </c>
      <c r="J56" s="22">
        <v>44690</v>
      </c>
      <c r="K56" s="55" t="s">
        <v>206</v>
      </c>
      <c r="L56" s="26">
        <v>29938.86</v>
      </c>
      <c r="M56" s="43" t="s">
        <v>207</v>
      </c>
      <c r="N56" s="53"/>
    </row>
    <row r="57" spans="1:14" s="33" customFormat="1" ht="142.5" customHeight="1">
      <c r="A57" s="17" t="s">
        <v>16</v>
      </c>
      <c r="B57" s="18">
        <v>20</v>
      </c>
      <c r="C57" s="19" t="s">
        <v>208</v>
      </c>
      <c r="D57" s="20" t="s">
        <v>209</v>
      </c>
      <c r="E57" s="20" t="s">
        <v>210</v>
      </c>
      <c r="F57" s="31" t="s">
        <v>475</v>
      </c>
      <c r="G57" s="22">
        <v>44687</v>
      </c>
      <c r="H57" s="23" t="s">
        <v>211</v>
      </c>
      <c r="I57" s="24">
        <v>4462.3</v>
      </c>
      <c r="J57" s="22">
        <v>44687</v>
      </c>
      <c r="K57" s="18" t="s">
        <v>22</v>
      </c>
      <c r="L57" s="26">
        <v>4462.3</v>
      </c>
      <c r="M57" s="43" t="s">
        <v>212</v>
      </c>
      <c r="N57" s="56" t="s">
        <v>213</v>
      </c>
    </row>
    <row r="58" spans="1:14" s="33" customFormat="1" ht="142.5" customHeight="1">
      <c r="A58" s="17" t="s">
        <v>16</v>
      </c>
      <c r="B58" s="18">
        <v>21</v>
      </c>
      <c r="C58" s="19" t="s">
        <v>214</v>
      </c>
      <c r="D58" s="20" t="s">
        <v>215</v>
      </c>
      <c r="E58" s="89" t="s">
        <v>216</v>
      </c>
      <c r="F58" s="31" t="s">
        <v>217</v>
      </c>
      <c r="G58" s="22">
        <v>44690</v>
      </c>
      <c r="H58" s="23" t="s">
        <v>218</v>
      </c>
      <c r="I58" s="24">
        <v>3352.63</v>
      </c>
      <c r="J58" s="22">
        <v>44690</v>
      </c>
      <c r="K58" s="18" t="s">
        <v>22</v>
      </c>
      <c r="L58" s="26">
        <v>3352.63</v>
      </c>
      <c r="M58" s="43" t="s">
        <v>219</v>
      </c>
      <c r="N58" s="53"/>
    </row>
    <row r="59" spans="1:14" s="33" customFormat="1" ht="185.25" customHeight="1">
      <c r="A59" s="17" t="s">
        <v>16</v>
      </c>
      <c r="B59" s="18">
        <v>22</v>
      </c>
      <c r="C59" s="19" t="s">
        <v>220</v>
      </c>
      <c r="D59" s="20" t="s">
        <v>221</v>
      </c>
      <c r="E59" s="30" t="s">
        <v>222</v>
      </c>
      <c r="F59" s="31" t="s">
        <v>223</v>
      </c>
      <c r="G59" s="22">
        <v>44690</v>
      </c>
      <c r="H59" s="23" t="s">
        <v>224</v>
      </c>
      <c r="I59" s="24">
        <f>2934.73+400.19+1333.97+22010.48</f>
        <v>26679.37</v>
      </c>
      <c r="J59" s="22">
        <v>44690</v>
      </c>
      <c r="K59" s="18" t="s">
        <v>22</v>
      </c>
      <c r="L59" s="26">
        <f>400.19+1333.97+22010.48+2934.73</f>
        <v>26679.37</v>
      </c>
      <c r="M59" s="43" t="s">
        <v>225</v>
      </c>
      <c r="N59" s="53"/>
    </row>
    <row r="60" spans="1:14" s="33" customFormat="1" ht="157.5" customHeight="1">
      <c r="A60" s="17" t="s">
        <v>16</v>
      </c>
      <c r="B60" s="18">
        <v>23</v>
      </c>
      <c r="C60" s="19" t="s">
        <v>226</v>
      </c>
      <c r="D60" s="20" t="s">
        <v>227</v>
      </c>
      <c r="E60" s="30" t="s">
        <v>228</v>
      </c>
      <c r="F60" s="31" t="s">
        <v>229</v>
      </c>
      <c r="G60" s="22">
        <v>44690</v>
      </c>
      <c r="H60" s="23" t="s">
        <v>230</v>
      </c>
      <c r="I60" s="24">
        <f>144.42+2744.05</f>
        <v>2888.4700000000003</v>
      </c>
      <c r="J60" s="22">
        <v>44690</v>
      </c>
      <c r="K60" s="18" t="s">
        <v>22</v>
      </c>
      <c r="L60" s="26">
        <f>144.42+2744.05</f>
        <v>2888.4700000000003</v>
      </c>
      <c r="M60" s="43" t="s">
        <v>231</v>
      </c>
      <c r="N60" s="53"/>
    </row>
    <row r="61" spans="1:14" s="33" customFormat="1" ht="142.5" customHeight="1">
      <c r="A61" s="17" t="s">
        <v>16</v>
      </c>
      <c r="B61" s="18">
        <v>24</v>
      </c>
      <c r="C61" s="19" t="s">
        <v>226</v>
      </c>
      <c r="D61" s="20" t="s">
        <v>227</v>
      </c>
      <c r="E61" s="76" t="s">
        <v>232</v>
      </c>
      <c r="F61" s="31" t="s">
        <v>233</v>
      </c>
      <c r="G61" s="22">
        <v>44690</v>
      </c>
      <c r="H61" s="23" t="s">
        <v>234</v>
      </c>
      <c r="I61" s="24">
        <v>4510.04</v>
      </c>
      <c r="J61" s="22">
        <v>44690</v>
      </c>
      <c r="K61" s="18" t="s">
        <v>22</v>
      </c>
      <c r="L61" s="26">
        <v>4510.04</v>
      </c>
      <c r="M61" s="43" t="s">
        <v>235</v>
      </c>
      <c r="N61" s="57"/>
    </row>
    <row r="62" spans="1:14" s="33" customFormat="1" ht="172.5" customHeight="1">
      <c r="A62" s="17" t="s">
        <v>16</v>
      </c>
      <c r="B62" s="18">
        <v>25</v>
      </c>
      <c r="C62" s="19" t="s">
        <v>226</v>
      </c>
      <c r="D62" s="20" t="s">
        <v>227</v>
      </c>
      <c r="E62" s="76" t="s">
        <v>236</v>
      </c>
      <c r="F62" s="31" t="s">
        <v>237</v>
      </c>
      <c r="G62" s="22">
        <v>44690</v>
      </c>
      <c r="H62" s="23" t="s">
        <v>238</v>
      </c>
      <c r="I62" s="24">
        <f>263.53+5006.99</f>
        <v>5270.5199999999995</v>
      </c>
      <c r="J62" s="22">
        <v>44690</v>
      </c>
      <c r="K62" s="18" t="s">
        <v>22</v>
      </c>
      <c r="L62" s="26">
        <f>263.53+5006.99</f>
        <v>5270.5199999999995</v>
      </c>
      <c r="M62" s="43" t="s">
        <v>235</v>
      </c>
      <c r="N62" s="57"/>
    </row>
    <row r="63" spans="1:14" s="33" customFormat="1" ht="142.5" customHeight="1">
      <c r="A63" s="17" t="s">
        <v>16</v>
      </c>
      <c r="B63" s="18">
        <v>26</v>
      </c>
      <c r="C63" s="19" t="s">
        <v>239</v>
      </c>
      <c r="D63" s="29" t="s">
        <v>240</v>
      </c>
      <c r="E63" s="76" t="s">
        <v>241</v>
      </c>
      <c r="F63" s="31" t="s">
        <v>242</v>
      </c>
      <c r="G63" s="22">
        <v>44690</v>
      </c>
      <c r="H63" s="23" t="s">
        <v>243</v>
      </c>
      <c r="I63" s="24">
        <f>266.1+5055.9</f>
        <v>5322</v>
      </c>
      <c r="J63" s="22">
        <v>44691</v>
      </c>
      <c r="K63" s="18" t="s">
        <v>22</v>
      </c>
      <c r="L63" s="26">
        <f>266.1+5055.9</f>
        <v>5322</v>
      </c>
      <c r="M63" s="43" t="s">
        <v>244</v>
      </c>
      <c r="N63" s="53"/>
    </row>
    <row r="64" spans="1:14" s="33" customFormat="1" ht="174.75" customHeight="1">
      <c r="A64" s="17" t="s">
        <v>16</v>
      </c>
      <c r="B64" s="18">
        <v>27</v>
      </c>
      <c r="C64" s="19" t="s">
        <v>245</v>
      </c>
      <c r="D64" s="29" t="s">
        <v>246</v>
      </c>
      <c r="E64" s="30" t="s">
        <v>247</v>
      </c>
      <c r="F64" s="31" t="s">
        <v>248</v>
      </c>
      <c r="G64" s="22">
        <v>44691</v>
      </c>
      <c r="H64" s="23" t="s">
        <v>249</v>
      </c>
      <c r="I64" s="24">
        <v>1940.01</v>
      </c>
      <c r="J64" s="22">
        <v>44691</v>
      </c>
      <c r="K64" s="18" t="s">
        <v>22</v>
      </c>
      <c r="L64" s="26">
        <v>1940.01</v>
      </c>
      <c r="M64" s="43" t="s">
        <v>250</v>
      </c>
      <c r="N64" s="53"/>
    </row>
    <row r="65" spans="1:14" s="33" customFormat="1" ht="142.5" customHeight="1">
      <c r="A65" s="17" t="s">
        <v>16</v>
      </c>
      <c r="B65" s="18">
        <v>28</v>
      </c>
      <c r="C65" s="19" t="s">
        <v>251</v>
      </c>
      <c r="D65" s="20" t="s">
        <v>252</v>
      </c>
      <c r="E65" s="30" t="s">
        <v>253</v>
      </c>
      <c r="F65" s="31" t="s">
        <v>254</v>
      </c>
      <c r="G65" s="22">
        <v>44691</v>
      </c>
      <c r="H65" s="23" t="s">
        <v>255</v>
      </c>
      <c r="I65" s="24">
        <v>186.23</v>
      </c>
      <c r="J65" s="22">
        <v>44691</v>
      </c>
      <c r="K65" s="18" t="s">
        <v>22</v>
      </c>
      <c r="L65" s="26">
        <v>186.23</v>
      </c>
      <c r="M65" s="43" t="s">
        <v>256</v>
      </c>
      <c r="N65" s="53"/>
    </row>
    <row r="66" spans="1:14" s="33" customFormat="1" ht="142.5" customHeight="1">
      <c r="A66" s="17" t="s">
        <v>16</v>
      </c>
      <c r="B66" s="18">
        <v>29</v>
      </c>
      <c r="C66" s="19" t="s">
        <v>257</v>
      </c>
      <c r="D66" s="20" t="s">
        <v>258</v>
      </c>
      <c r="E66" s="30" t="s">
        <v>259</v>
      </c>
      <c r="F66" s="31" t="s">
        <v>260</v>
      </c>
      <c r="G66" s="22">
        <v>44691</v>
      </c>
      <c r="H66" s="23" t="s">
        <v>261</v>
      </c>
      <c r="I66" s="24">
        <f>69.06+1312.16</f>
        <v>1381.22</v>
      </c>
      <c r="J66" s="22">
        <v>44691</v>
      </c>
      <c r="K66" s="18" t="s">
        <v>22</v>
      </c>
      <c r="L66" s="26">
        <f>69.06+1312.16</f>
        <v>1381.22</v>
      </c>
      <c r="M66" s="43" t="s">
        <v>262</v>
      </c>
      <c r="N66" s="53"/>
    </row>
    <row r="67" spans="1:14" s="33" customFormat="1" ht="142.5" customHeight="1">
      <c r="A67" s="17" t="s">
        <v>16</v>
      </c>
      <c r="B67" s="18">
        <v>30</v>
      </c>
      <c r="C67" s="19" t="s">
        <v>134</v>
      </c>
      <c r="D67" s="20" t="s">
        <v>135</v>
      </c>
      <c r="E67" s="30" t="s">
        <v>263</v>
      </c>
      <c r="F67" s="31" t="s">
        <v>264</v>
      </c>
      <c r="G67" s="22">
        <v>44691</v>
      </c>
      <c r="H67" s="23" t="s">
        <v>265</v>
      </c>
      <c r="I67" s="24">
        <v>1749.95</v>
      </c>
      <c r="J67" s="22">
        <v>44691</v>
      </c>
      <c r="K67" s="18" t="s">
        <v>22</v>
      </c>
      <c r="L67" s="26">
        <v>1749.95</v>
      </c>
      <c r="M67" s="43" t="s">
        <v>266</v>
      </c>
      <c r="N67" s="53"/>
    </row>
    <row r="68" spans="1:14" s="33" customFormat="1" ht="142.5" customHeight="1">
      <c r="A68" s="17" t="s">
        <v>16</v>
      </c>
      <c r="B68" s="18">
        <v>31</v>
      </c>
      <c r="C68" s="19" t="s">
        <v>214</v>
      </c>
      <c r="D68" s="20" t="s">
        <v>215</v>
      </c>
      <c r="E68" s="30" t="s">
        <v>267</v>
      </c>
      <c r="F68" s="31" t="s">
        <v>268</v>
      </c>
      <c r="G68" s="22">
        <v>44691</v>
      </c>
      <c r="H68" s="23" t="s">
        <v>269</v>
      </c>
      <c r="I68" s="24">
        <v>9000</v>
      </c>
      <c r="J68" s="22">
        <v>44691</v>
      </c>
      <c r="K68" s="18" t="s">
        <v>22</v>
      </c>
      <c r="L68" s="26">
        <v>9000</v>
      </c>
      <c r="M68" s="43" t="s">
        <v>270</v>
      </c>
      <c r="N68" s="53"/>
    </row>
    <row r="69" spans="1:14" s="33" customFormat="1" ht="142.5" customHeight="1">
      <c r="A69" s="17" t="s">
        <v>16</v>
      </c>
      <c r="B69" s="18">
        <v>32</v>
      </c>
      <c r="C69" s="19" t="s">
        <v>239</v>
      </c>
      <c r="D69" s="20" t="s">
        <v>240</v>
      </c>
      <c r="E69" s="89" t="s">
        <v>271</v>
      </c>
      <c r="F69" s="31" t="s">
        <v>272</v>
      </c>
      <c r="G69" s="22">
        <v>44691</v>
      </c>
      <c r="H69" s="23" t="s">
        <v>273</v>
      </c>
      <c r="I69" s="24">
        <f>199.53+3791.13</f>
        <v>3990.6600000000003</v>
      </c>
      <c r="J69" s="22">
        <v>44691</v>
      </c>
      <c r="K69" s="18" t="s">
        <v>22</v>
      </c>
      <c r="L69" s="26">
        <f>199.53+3791.13</f>
        <v>3990.6600000000003</v>
      </c>
      <c r="M69" s="43" t="s">
        <v>274</v>
      </c>
      <c r="N69" s="53"/>
    </row>
    <row r="70" spans="1:14" s="33" customFormat="1" ht="177.75" customHeight="1">
      <c r="A70" s="17" t="s">
        <v>16</v>
      </c>
      <c r="B70" s="18">
        <v>33</v>
      </c>
      <c r="C70" s="19" t="s">
        <v>275</v>
      </c>
      <c r="D70" s="20" t="s">
        <v>276</v>
      </c>
      <c r="E70" s="77" t="s">
        <v>277</v>
      </c>
      <c r="F70" s="31" t="s">
        <v>278</v>
      </c>
      <c r="G70" s="22">
        <v>44691</v>
      </c>
      <c r="H70" s="23" t="s">
        <v>279</v>
      </c>
      <c r="I70" s="24">
        <f>1402.87+92122.13</f>
        <v>93525</v>
      </c>
      <c r="J70" s="22">
        <v>44691</v>
      </c>
      <c r="K70" s="18" t="s">
        <v>22</v>
      </c>
      <c r="L70" s="26">
        <f>1402.87+92122.13</f>
        <v>93525</v>
      </c>
      <c r="M70" s="43" t="s">
        <v>280</v>
      </c>
      <c r="N70" s="53"/>
    </row>
    <row r="71" spans="1:14" s="33" customFormat="1" ht="142.5" customHeight="1">
      <c r="A71" s="17" t="s">
        <v>16</v>
      </c>
      <c r="B71" s="18">
        <v>34</v>
      </c>
      <c r="C71" s="19" t="s">
        <v>275</v>
      </c>
      <c r="D71" s="20" t="s">
        <v>276</v>
      </c>
      <c r="E71" s="78" t="s">
        <v>281</v>
      </c>
      <c r="F71" s="31" t="s">
        <v>282</v>
      </c>
      <c r="G71" s="22">
        <v>44691</v>
      </c>
      <c r="H71" s="23" t="s">
        <v>283</v>
      </c>
      <c r="I71" s="24">
        <f>1402.87+92122.13</f>
        <v>93525</v>
      </c>
      <c r="J71" s="22">
        <v>44691</v>
      </c>
      <c r="K71" s="18" t="s">
        <v>22</v>
      </c>
      <c r="L71" s="26">
        <f>1402.87+92122.13</f>
        <v>93525</v>
      </c>
      <c r="M71" s="43" t="s">
        <v>284</v>
      </c>
      <c r="N71" s="53"/>
    </row>
    <row r="72" spans="1:14" s="33" customFormat="1" ht="189.75" customHeight="1">
      <c r="A72" s="17" t="s">
        <v>16</v>
      </c>
      <c r="B72" s="18">
        <v>35</v>
      </c>
      <c r="C72" s="19" t="s">
        <v>285</v>
      </c>
      <c r="D72" s="20" t="s">
        <v>286</v>
      </c>
      <c r="E72" s="30" t="s">
        <v>287</v>
      </c>
      <c r="F72" s="31" t="s">
        <v>288</v>
      </c>
      <c r="G72" s="22">
        <v>44691</v>
      </c>
      <c r="H72" s="23" t="s">
        <v>289</v>
      </c>
      <c r="I72" s="24">
        <v>12750.74</v>
      </c>
      <c r="J72" s="22">
        <v>44691</v>
      </c>
      <c r="K72" s="18" t="s">
        <v>22</v>
      </c>
      <c r="L72" s="26">
        <v>12750.74</v>
      </c>
      <c r="M72" s="43" t="s">
        <v>290</v>
      </c>
      <c r="N72" s="53"/>
    </row>
    <row r="73" spans="1:14" s="33" customFormat="1" ht="142.5" customHeight="1">
      <c r="A73" s="17" t="s">
        <v>16</v>
      </c>
      <c r="B73" s="18">
        <v>36</v>
      </c>
      <c r="C73" s="19" t="s">
        <v>128</v>
      </c>
      <c r="D73" s="20" t="s">
        <v>129</v>
      </c>
      <c r="E73" s="90" t="s">
        <v>291</v>
      </c>
      <c r="F73" s="31" t="s">
        <v>292</v>
      </c>
      <c r="G73" s="22">
        <v>44693</v>
      </c>
      <c r="H73" s="19" t="s">
        <v>293</v>
      </c>
      <c r="I73" s="26">
        <v>7952.74</v>
      </c>
      <c r="J73" s="22">
        <v>44694</v>
      </c>
      <c r="K73" s="18" t="s">
        <v>22</v>
      </c>
      <c r="L73" s="26">
        <v>7952.74</v>
      </c>
      <c r="M73" s="43" t="s">
        <v>294</v>
      </c>
      <c r="N73" s="54"/>
    </row>
    <row r="74" spans="1:14" s="33" customFormat="1" ht="142.5" customHeight="1">
      <c r="A74" s="17" t="s">
        <v>16</v>
      </c>
      <c r="B74" s="18">
        <v>37</v>
      </c>
      <c r="C74" s="19" t="s">
        <v>128</v>
      </c>
      <c r="D74" s="20" t="s">
        <v>129</v>
      </c>
      <c r="E74" s="90" t="s">
        <v>295</v>
      </c>
      <c r="F74" s="31" t="s">
        <v>296</v>
      </c>
      <c r="G74" s="22">
        <v>44693</v>
      </c>
      <c r="H74" s="19" t="s">
        <v>297</v>
      </c>
      <c r="I74" s="26">
        <v>7892.49</v>
      </c>
      <c r="J74" s="22">
        <v>44694</v>
      </c>
      <c r="K74" s="18" t="s">
        <v>22</v>
      </c>
      <c r="L74" s="26">
        <v>7892.49</v>
      </c>
      <c r="M74" s="43" t="s">
        <v>298</v>
      </c>
      <c r="N74" s="54"/>
    </row>
    <row r="75" spans="1:14" s="33" customFormat="1" ht="142.5" customHeight="1">
      <c r="A75" s="17" t="s">
        <v>16</v>
      </c>
      <c r="B75" s="18">
        <v>38</v>
      </c>
      <c r="C75" s="19" t="s">
        <v>128</v>
      </c>
      <c r="D75" s="20" t="s">
        <v>129</v>
      </c>
      <c r="E75" s="90" t="s">
        <v>299</v>
      </c>
      <c r="F75" s="31" t="s">
        <v>300</v>
      </c>
      <c r="G75" s="22">
        <v>44693</v>
      </c>
      <c r="H75" s="19" t="s">
        <v>301</v>
      </c>
      <c r="I75" s="26">
        <v>33.1</v>
      </c>
      <c r="J75" s="22">
        <v>44694</v>
      </c>
      <c r="K75" s="18" t="s">
        <v>22</v>
      </c>
      <c r="L75" s="26">
        <v>33.1</v>
      </c>
      <c r="M75" s="43" t="s">
        <v>302</v>
      </c>
      <c r="N75" s="54"/>
    </row>
    <row r="76" spans="1:14" s="33" customFormat="1" ht="142.5" customHeight="1">
      <c r="A76" s="17" t="s">
        <v>16</v>
      </c>
      <c r="B76" s="18">
        <v>39</v>
      </c>
      <c r="C76" s="19" t="s">
        <v>257</v>
      </c>
      <c r="D76" s="20" t="s">
        <v>258</v>
      </c>
      <c r="E76" s="30" t="s">
        <v>303</v>
      </c>
      <c r="F76" s="31" t="s">
        <v>304</v>
      </c>
      <c r="G76" s="22">
        <v>44693</v>
      </c>
      <c r="H76" s="23" t="s">
        <v>305</v>
      </c>
      <c r="I76" s="24">
        <v>1381.22</v>
      </c>
      <c r="J76" s="22">
        <v>44694</v>
      </c>
      <c r="K76" s="18" t="s">
        <v>22</v>
      </c>
      <c r="L76" s="26">
        <v>1381.22</v>
      </c>
      <c r="M76" s="43" t="s">
        <v>306</v>
      </c>
      <c r="N76" s="53"/>
    </row>
    <row r="77" spans="1:14" s="33" customFormat="1" ht="142.5" customHeight="1">
      <c r="A77" s="17" t="s">
        <v>16</v>
      </c>
      <c r="B77" s="18">
        <v>40</v>
      </c>
      <c r="C77" s="19" t="s">
        <v>257</v>
      </c>
      <c r="D77" s="20" t="s">
        <v>258</v>
      </c>
      <c r="E77" s="30" t="s">
        <v>307</v>
      </c>
      <c r="F77" s="31" t="s">
        <v>304</v>
      </c>
      <c r="G77" s="22">
        <v>44693</v>
      </c>
      <c r="H77" s="23" t="s">
        <v>308</v>
      </c>
      <c r="I77" s="24">
        <f>549.65+101.63</f>
        <v>651.28</v>
      </c>
      <c r="J77" s="22">
        <v>44694</v>
      </c>
      <c r="K77" s="18" t="s">
        <v>22</v>
      </c>
      <c r="L77" s="26">
        <f>101.63+549.65</f>
        <v>651.28</v>
      </c>
      <c r="M77" s="43" t="s">
        <v>306</v>
      </c>
      <c r="N77" s="53"/>
    </row>
    <row r="78" spans="1:14" s="33" customFormat="1" ht="142.5" customHeight="1">
      <c r="A78" s="17" t="s">
        <v>16</v>
      </c>
      <c r="B78" s="18">
        <v>41</v>
      </c>
      <c r="C78" s="19" t="s">
        <v>275</v>
      </c>
      <c r="D78" s="20" t="s">
        <v>276</v>
      </c>
      <c r="E78" s="30" t="s">
        <v>309</v>
      </c>
      <c r="F78" s="31" t="s">
        <v>310</v>
      </c>
      <c r="G78" s="22">
        <v>44694</v>
      </c>
      <c r="H78" s="23" t="s">
        <v>311</v>
      </c>
      <c r="I78" s="24">
        <f>1402.87+92122.13</f>
        <v>93525</v>
      </c>
      <c r="J78" s="22">
        <v>44694</v>
      </c>
      <c r="K78" s="18" t="s">
        <v>22</v>
      </c>
      <c r="L78" s="26">
        <f>1402.87+92122.13</f>
        <v>93525</v>
      </c>
      <c r="M78" s="43" t="s">
        <v>312</v>
      </c>
      <c r="N78" s="53"/>
    </row>
    <row r="79" spans="1:14" s="33" customFormat="1" ht="162.75" customHeight="1">
      <c r="A79" s="58" t="s">
        <v>16</v>
      </c>
      <c r="B79" s="59">
        <v>42</v>
      </c>
      <c r="C79" s="60" t="s">
        <v>313</v>
      </c>
      <c r="D79" s="20" t="s">
        <v>314</v>
      </c>
      <c r="E79" s="76" t="s">
        <v>315</v>
      </c>
      <c r="F79" s="61" t="s">
        <v>316</v>
      </c>
      <c r="G79" s="62">
        <v>44694</v>
      </c>
      <c r="H79" s="23" t="s">
        <v>317</v>
      </c>
      <c r="I79" s="24">
        <v>3300</v>
      </c>
      <c r="J79" s="62">
        <v>44694</v>
      </c>
      <c r="K79" s="63" t="s">
        <v>22</v>
      </c>
      <c r="L79" s="64">
        <v>3300</v>
      </c>
      <c r="M79" s="65" t="s">
        <v>318</v>
      </c>
      <c r="N79" s="53"/>
    </row>
    <row r="80" spans="1:14" s="33" customFormat="1" ht="120">
      <c r="A80" s="58" t="s">
        <v>16</v>
      </c>
      <c r="B80" s="59">
        <v>43</v>
      </c>
      <c r="C80" s="60" t="s">
        <v>313</v>
      </c>
      <c r="D80" s="20" t="s">
        <v>314</v>
      </c>
      <c r="E80" s="78" t="s">
        <v>319</v>
      </c>
      <c r="F80" s="61" t="s">
        <v>320</v>
      </c>
      <c r="G80" s="62">
        <v>44694</v>
      </c>
      <c r="H80" s="23" t="s">
        <v>321</v>
      </c>
      <c r="I80" s="24">
        <v>4300</v>
      </c>
      <c r="J80" s="62">
        <v>44694</v>
      </c>
      <c r="K80" s="63" t="s">
        <v>22</v>
      </c>
      <c r="L80" s="64">
        <v>4300</v>
      </c>
      <c r="M80" s="65" t="s">
        <v>322</v>
      </c>
      <c r="N80" s="53"/>
    </row>
    <row r="81" spans="1:14" s="33" customFormat="1" ht="142.5" customHeight="1">
      <c r="A81" s="17" t="s">
        <v>16</v>
      </c>
      <c r="B81" s="18">
        <v>44</v>
      </c>
      <c r="C81" s="19" t="s">
        <v>275</v>
      </c>
      <c r="D81" s="20" t="s">
        <v>276</v>
      </c>
      <c r="E81" s="30" t="s">
        <v>323</v>
      </c>
      <c r="F81" s="31" t="s">
        <v>324</v>
      </c>
      <c r="G81" s="22">
        <v>44694</v>
      </c>
      <c r="H81" s="23" t="s">
        <v>325</v>
      </c>
      <c r="I81" s="24">
        <f>92122.13+1402.87</f>
        <v>93525</v>
      </c>
      <c r="J81" s="22">
        <v>44694</v>
      </c>
      <c r="K81" s="18" t="s">
        <v>22</v>
      </c>
      <c r="L81" s="26">
        <f>1402.87+92122.13</f>
        <v>93525</v>
      </c>
      <c r="M81" s="43" t="s">
        <v>326</v>
      </c>
      <c r="N81" s="53"/>
    </row>
    <row r="82" spans="1:14" s="33" customFormat="1" ht="142.5" customHeight="1">
      <c r="A82" s="17" t="s">
        <v>16</v>
      </c>
      <c r="B82" s="18">
        <v>45</v>
      </c>
      <c r="C82" s="19" t="s">
        <v>327</v>
      </c>
      <c r="D82" s="20" t="s">
        <v>328</v>
      </c>
      <c r="E82" s="30" t="s">
        <v>329</v>
      </c>
      <c r="F82" s="31" t="s">
        <v>330</v>
      </c>
      <c r="G82" s="22">
        <v>44698</v>
      </c>
      <c r="H82" s="23" t="s">
        <v>331</v>
      </c>
      <c r="I82" s="24">
        <f>52.58+1047.42</f>
        <v>1100</v>
      </c>
      <c r="J82" s="22">
        <v>44698</v>
      </c>
      <c r="K82" s="18" t="s">
        <v>22</v>
      </c>
      <c r="L82" s="26">
        <f>52.58+1047.42</f>
        <v>1100</v>
      </c>
      <c r="M82" s="43" t="s">
        <v>332</v>
      </c>
      <c r="N82" s="53"/>
    </row>
    <row r="83" spans="1:14" s="33" customFormat="1" ht="142.5" customHeight="1">
      <c r="A83" s="17" t="s">
        <v>16</v>
      </c>
      <c r="B83" s="18">
        <v>46</v>
      </c>
      <c r="C83" s="19" t="s">
        <v>333</v>
      </c>
      <c r="D83" s="20" t="s">
        <v>334</v>
      </c>
      <c r="E83" s="76" t="s">
        <v>335</v>
      </c>
      <c r="F83" s="31" t="s">
        <v>336</v>
      </c>
      <c r="G83" s="22">
        <v>44698</v>
      </c>
      <c r="H83" s="23" t="s">
        <v>337</v>
      </c>
      <c r="I83" s="24">
        <v>1855.92</v>
      </c>
      <c r="J83" s="22">
        <v>44698</v>
      </c>
      <c r="K83" s="18" t="s">
        <v>22</v>
      </c>
      <c r="L83" s="26">
        <v>1855.92</v>
      </c>
      <c r="M83" s="43" t="s">
        <v>338</v>
      </c>
      <c r="N83" s="53"/>
    </row>
    <row r="84" spans="1:14" s="33" customFormat="1" ht="142.5" customHeight="1">
      <c r="A84" s="17" t="s">
        <v>16</v>
      </c>
      <c r="B84" s="18">
        <v>47</v>
      </c>
      <c r="C84" s="19" t="s">
        <v>285</v>
      </c>
      <c r="D84" s="20" t="s">
        <v>286</v>
      </c>
      <c r="E84" s="30" t="s">
        <v>339</v>
      </c>
      <c r="F84" s="31" t="s">
        <v>340</v>
      </c>
      <c r="G84" s="22">
        <v>44698</v>
      </c>
      <c r="H84" s="23" t="s">
        <v>341</v>
      </c>
      <c r="I84" s="24">
        <v>30871.19</v>
      </c>
      <c r="J84" s="22">
        <v>44698</v>
      </c>
      <c r="K84" s="18" t="s">
        <v>22</v>
      </c>
      <c r="L84" s="26">
        <v>30871.19</v>
      </c>
      <c r="M84" s="43" t="s">
        <v>342</v>
      </c>
      <c r="N84" s="53"/>
    </row>
    <row r="85" spans="1:14" s="33" customFormat="1" ht="142.5" customHeight="1">
      <c r="A85" s="17" t="s">
        <v>16</v>
      </c>
      <c r="B85" s="18">
        <v>48</v>
      </c>
      <c r="C85" s="19" t="s">
        <v>285</v>
      </c>
      <c r="D85" s="20" t="s">
        <v>286</v>
      </c>
      <c r="E85" s="30" t="s">
        <v>343</v>
      </c>
      <c r="F85" s="31" t="s">
        <v>344</v>
      </c>
      <c r="G85" s="22">
        <v>44698</v>
      </c>
      <c r="H85" s="23" t="s">
        <v>345</v>
      </c>
      <c r="I85" s="24">
        <v>70137.36</v>
      </c>
      <c r="J85" s="22">
        <v>44698</v>
      </c>
      <c r="K85" s="18" t="s">
        <v>22</v>
      </c>
      <c r="L85" s="26">
        <v>70137.36</v>
      </c>
      <c r="M85" s="43" t="s">
        <v>346</v>
      </c>
      <c r="N85" s="53"/>
    </row>
    <row r="86" spans="1:14" s="33" customFormat="1" ht="196.5" customHeight="1">
      <c r="A86" s="17" t="s">
        <v>16</v>
      </c>
      <c r="B86" s="18">
        <v>49</v>
      </c>
      <c r="C86" s="19" t="s">
        <v>347</v>
      </c>
      <c r="D86" s="20" t="s">
        <v>348</v>
      </c>
      <c r="E86" s="30" t="s">
        <v>349</v>
      </c>
      <c r="F86" s="31" t="s">
        <v>350</v>
      </c>
      <c r="G86" s="22">
        <v>44700</v>
      </c>
      <c r="H86" s="23" t="s">
        <v>351</v>
      </c>
      <c r="I86" s="24">
        <f>15347.88+1836.93+9184.65+157323.54</f>
        <v>183693</v>
      </c>
      <c r="J86" s="22">
        <v>44700</v>
      </c>
      <c r="K86" s="18" t="s">
        <v>22</v>
      </c>
      <c r="L86" s="26">
        <f>1836.93+9184.65+157323.54+15347.88</f>
        <v>183693</v>
      </c>
      <c r="M86" s="43" t="s">
        <v>352</v>
      </c>
      <c r="N86" s="53"/>
    </row>
    <row r="87" spans="1:14" s="33" customFormat="1" ht="198.75" customHeight="1">
      <c r="A87" s="17" t="s">
        <v>16</v>
      </c>
      <c r="B87" s="18">
        <v>50</v>
      </c>
      <c r="C87" s="19" t="s">
        <v>353</v>
      </c>
      <c r="D87" s="20" t="s">
        <v>354</v>
      </c>
      <c r="E87" s="20" t="s">
        <v>355</v>
      </c>
      <c r="F87" s="31" t="s">
        <v>356</v>
      </c>
      <c r="G87" s="22">
        <v>44700</v>
      </c>
      <c r="H87" s="23" t="s">
        <v>357</v>
      </c>
      <c r="I87" s="24">
        <f>1710+90</f>
        <v>1800</v>
      </c>
      <c r="J87" s="22">
        <v>44701</v>
      </c>
      <c r="K87" s="18" t="s">
        <v>22</v>
      </c>
      <c r="L87" s="26">
        <f>90+1710</f>
        <v>1800</v>
      </c>
      <c r="M87" s="43" t="s">
        <v>358</v>
      </c>
      <c r="N87" s="56" t="s">
        <v>213</v>
      </c>
    </row>
    <row r="88" spans="1:14" s="33" customFormat="1" ht="142.5" customHeight="1">
      <c r="A88" s="17" t="s">
        <v>16</v>
      </c>
      <c r="B88" s="18">
        <v>51</v>
      </c>
      <c r="C88" s="19" t="s">
        <v>251</v>
      </c>
      <c r="D88" s="20" t="s">
        <v>252</v>
      </c>
      <c r="E88" s="30" t="s">
        <v>359</v>
      </c>
      <c r="F88" s="31" t="s">
        <v>360</v>
      </c>
      <c r="G88" s="22">
        <v>44700</v>
      </c>
      <c r="H88" s="23" t="s">
        <v>361</v>
      </c>
      <c r="I88" s="24">
        <v>186.23</v>
      </c>
      <c r="J88" s="22">
        <v>44701</v>
      </c>
      <c r="K88" s="18" t="s">
        <v>22</v>
      </c>
      <c r="L88" s="26">
        <v>186.23</v>
      </c>
      <c r="M88" s="43" t="s">
        <v>362</v>
      </c>
      <c r="N88" s="53"/>
    </row>
    <row r="89" spans="1:14" s="33" customFormat="1" ht="142.5" customHeight="1">
      <c r="A89" s="17" t="s">
        <v>16</v>
      </c>
      <c r="B89" s="18">
        <v>52</v>
      </c>
      <c r="C89" s="19" t="s">
        <v>363</v>
      </c>
      <c r="D89" s="20" t="s">
        <v>364</v>
      </c>
      <c r="E89" s="30" t="s">
        <v>365</v>
      </c>
      <c r="F89" s="31" t="s">
        <v>366</v>
      </c>
      <c r="G89" s="22">
        <v>44700</v>
      </c>
      <c r="H89" s="23" t="s">
        <v>367</v>
      </c>
      <c r="I89" s="24">
        <v>115.09</v>
      </c>
      <c r="J89" s="22">
        <v>44701</v>
      </c>
      <c r="K89" s="18" t="s">
        <v>22</v>
      </c>
      <c r="L89" s="26">
        <v>115.09</v>
      </c>
      <c r="M89" s="43" t="s">
        <v>368</v>
      </c>
      <c r="N89" s="53"/>
    </row>
    <row r="90" spans="1:14" s="33" customFormat="1" ht="142.5" customHeight="1">
      <c r="A90" s="17" t="s">
        <v>16</v>
      </c>
      <c r="B90" s="18">
        <v>53</v>
      </c>
      <c r="C90" s="19" t="s">
        <v>363</v>
      </c>
      <c r="D90" s="20" t="s">
        <v>364</v>
      </c>
      <c r="E90" s="30" t="s">
        <v>369</v>
      </c>
      <c r="F90" s="31" t="s">
        <v>370</v>
      </c>
      <c r="G90" s="22">
        <v>44700</v>
      </c>
      <c r="H90" s="23" t="s">
        <v>371</v>
      </c>
      <c r="I90" s="24">
        <v>183.17</v>
      </c>
      <c r="J90" s="22">
        <v>44701</v>
      </c>
      <c r="K90" s="18" t="s">
        <v>22</v>
      </c>
      <c r="L90" s="26">
        <v>183.17</v>
      </c>
      <c r="M90" s="43" t="s">
        <v>368</v>
      </c>
      <c r="N90" s="53"/>
    </row>
    <row r="91" spans="1:14" s="33" customFormat="1" ht="142.5" customHeight="1">
      <c r="A91" s="17" t="s">
        <v>16</v>
      </c>
      <c r="B91" s="18">
        <v>54</v>
      </c>
      <c r="C91" s="19" t="s">
        <v>363</v>
      </c>
      <c r="D91" s="20" t="s">
        <v>364</v>
      </c>
      <c r="E91" s="30" t="s">
        <v>372</v>
      </c>
      <c r="F91" s="31" t="s">
        <v>373</v>
      </c>
      <c r="G91" s="22">
        <v>44700</v>
      </c>
      <c r="H91" s="23" t="s">
        <v>374</v>
      </c>
      <c r="I91" s="24">
        <v>60.63</v>
      </c>
      <c r="J91" s="22">
        <v>44701</v>
      </c>
      <c r="K91" s="18" t="s">
        <v>22</v>
      </c>
      <c r="L91" s="26">
        <v>60.63</v>
      </c>
      <c r="M91" s="43" t="s">
        <v>368</v>
      </c>
      <c r="N91" s="53"/>
    </row>
    <row r="92" spans="1:14" s="33" customFormat="1" ht="182.25" customHeight="1">
      <c r="A92" s="17" t="s">
        <v>16</v>
      </c>
      <c r="B92" s="18">
        <v>55</v>
      </c>
      <c r="C92" s="19" t="s">
        <v>363</v>
      </c>
      <c r="D92" s="20" t="s">
        <v>364</v>
      </c>
      <c r="E92" s="30" t="s">
        <v>375</v>
      </c>
      <c r="F92" s="31" t="s">
        <v>376</v>
      </c>
      <c r="G92" s="22">
        <v>44700</v>
      </c>
      <c r="H92" s="23" t="s">
        <v>377</v>
      </c>
      <c r="I92" s="24">
        <v>264.91000000000003</v>
      </c>
      <c r="J92" s="22">
        <v>44704</v>
      </c>
      <c r="K92" s="59" t="s">
        <v>378</v>
      </c>
      <c r="L92" s="26">
        <v>264.91000000000003</v>
      </c>
      <c r="M92" s="43" t="s">
        <v>368</v>
      </c>
      <c r="N92" s="53"/>
    </row>
    <row r="93" spans="1:14" s="33" customFormat="1" ht="200.25" customHeight="1">
      <c r="A93" s="79" t="s">
        <v>16</v>
      </c>
      <c r="B93" s="80">
        <v>56</v>
      </c>
      <c r="C93" s="81" t="s">
        <v>285</v>
      </c>
      <c r="D93" s="82" t="s">
        <v>286</v>
      </c>
      <c r="E93" s="82" t="s">
        <v>379</v>
      </c>
      <c r="F93" s="83" t="s">
        <v>380</v>
      </c>
      <c r="G93" s="84">
        <v>44701</v>
      </c>
      <c r="H93" s="23" t="s">
        <v>381</v>
      </c>
      <c r="I93" s="24">
        <v>176.23</v>
      </c>
      <c r="J93" s="84">
        <v>44701</v>
      </c>
      <c r="K93" s="80" t="s">
        <v>22</v>
      </c>
      <c r="L93" s="85">
        <v>176.23</v>
      </c>
      <c r="M93" s="86" t="s">
        <v>382</v>
      </c>
      <c r="N93" s="56"/>
    </row>
    <row r="94" spans="1:14" s="33" customFormat="1" ht="168.75" customHeight="1">
      <c r="A94" s="79" t="s">
        <v>16</v>
      </c>
      <c r="B94" s="80">
        <v>57</v>
      </c>
      <c r="C94" s="81" t="s">
        <v>285</v>
      </c>
      <c r="D94" s="82" t="s">
        <v>286</v>
      </c>
      <c r="E94" s="82" t="s">
        <v>383</v>
      </c>
      <c r="F94" s="83" t="s">
        <v>384</v>
      </c>
      <c r="G94" s="84">
        <v>44701</v>
      </c>
      <c r="H94" s="23" t="s">
        <v>385</v>
      </c>
      <c r="I94" s="24">
        <v>222.9</v>
      </c>
      <c r="J94" s="84">
        <v>44701</v>
      </c>
      <c r="K94" s="80" t="s">
        <v>22</v>
      </c>
      <c r="L94" s="85">
        <v>222.9</v>
      </c>
      <c r="M94" s="86" t="s">
        <v>382</v>
      </c>
      <c r="N94" s="56"/>
    </row>
    <row r="95" spans="1:14" s="33" customFormat="1" ht="172.5" customHeight="1">
      <c r="A95" s="79" t="s">
        <v>16</v>
      </c>
      <c r="B95" s="80">
        <v>58</v>
      </c>
      <c r="C95" s="81" t="s">
        <v>285</v>
      </c>
      <c r="D95" s="82" t="s">
        <v>286</v>
      </c>
      <c r="E95" s="82" t="s">
        <v>386</v>
      </c>
      <c r="F95" s="83" t="s">
        <v>387</v>
      </c>
      <c r="G95" s="84">
        <v>44701</v>
      </c>
      <c r="H95" s="23" t="s">
        <v>320</v>
      </c>
      <c r="I95" s="24">
        <v>728.73</v>
      </c>
      <c r="J95" s="84">
        <v>44701</v>
      </c>
      <c r="K95" s="80" t="s">
        <v>22</v>
      </c>
      <c r="L95" s="85">
        <v>728.73</v>
      </c>
      <c r="M95" s="86" t="s">
        <v>382</v>
      </c>
      <c r="N95" s="56"/>
    </row>
    <row r="96" spans="1:14" s="33" customFormat="1" ht="142.5" customHeight="1">
      <c r="A96" s="17" t="s">
        <v>16</v>
      </c>
      <c r="B96" s="18">
        <v>59</v>
      </c>
      <c r="C96" s="19" t="s">
        <v>388</v>
      </c>
      <c r="D96" s="20" t="s">
        <v>389</v>
      </c>
      <c r="E96" s="30" t="s">
        <v>390</v>
      </c>
      <c r="F96" s="31" t="s">
        <v>391</v>
      </c>
      <c r="G96" s="22">
        <v>44704</v>
      </c>
      <c r="H96" s="23" t="s">
        <v>392</v>
      </c>
      <c r="I96" s="24">
        <f>607.08+225.83+16512.24</f>
        <v>17345.150000000001</v>
      </c>
      <c r="J96" s="22">
        <v>44705</v>
      </c>
      <c r="K96" s="18" t="s">
        <v>22</v>
      </c>
      <c r="L96" s="26">
        <f>225.83+16512.24+607.08</f>
        <v>17345.150000000005</v>
      </c>
      <c r="M96" s="43" t="s">
        <v>393</v>
      </c>
      <c r="N96" s="53"/>
    </row>
    <row r="97" spans="1:14" s="33" customFormat="1" ht="165.75" customHeight="1">
      <c r="A97" s="17" t="s">
        <v>16</v>
      </c>
      <c r="B97" s="18">
        <v>60</v>
      </c>
      <c r="C97" s="19" t="s">
        <v>388</v>
      </c>
      <c r="D97" s="20" t="s">
        <v>389</v>
      </c>
      <c r="E97" s="89" t="s">
        <v>394</v>
      </c>
      <c r="F97" s="31" t="s">
        <v>395</v>
      </c>
      <c r="G97" s="22">
        <v>44704</v>
      </c>
      <c r="H97" s="23" t="s">
        <v>396</v>
      </c>
      <c r="I97" s="24">
        <f>504.21+187.57+13714.22</f>
        <v>14406</v>
      </c>
      <c r="J97" s="22">
        <v>44705</v>
      </c>
      <c r="K97" s="18" t="s">
        <v>22</v>
      </c>
      <c r="L97" s="26">
        <f>13714.22+504.21</f>
        <v>14218.429999999998</v>
      </c>
      <c r="M97" s="43" t="s">
        <v>393</v>
      </c>
      <c r="N97" s="66" t="s">
        <v>397</v>
      </c>
    </row>
    <row r="98" spans="1:14" s="33" customFormat="1" ht="142.5" customHeight="1">
      <c r="A98" s="17" t="s">
        <v>16</v>
      </c>
      <c r="B98" s="18">
        <v>61</v>
      </c>
      <c r="C98" s="19" t="s">
        <v>398</v>
      </c>
      <c r="D98" s="20" t="s">
        <v>399</v>
      </c>
      <c r="E98" s="30" t="s">
        <v>400</v>
      </c>
      <c r="F98" s="31" t="s">
        <v>401</v>
      </c>
      <c r="G98" s="22">
        <v>44705</v>
      </c>
      <c r="H98" s="23" t="s">
        <v>402</v>
      </c>
      <c r="I98" s="24">
        <v>4022.91</v>
      </c>
      <c r="J98" s="22">
        <v>44705</v>
      </c>
      <c r="K98" s="18" t="s">
        <v>22</v>
      </c>
      <c r="L98" s="26">
        <v>4022.91</v>
      </c>
      <c r="M98" s="43" t="s">
        <v>403</v>
      </c>
      <c r="N98" s="67"/>
    </row>
    <row r="99" spans="1:14" s="33" customFormat="1" ht="219" customHeight="1">
      <c r="A99" s="17" t="s">
        <v>16</v>
      </c>
      <c r="B99" s="18">
        <v>62</v>
      </c>
      <c r="C99" s="19" t="s">
        <v>404</v>
      </c>
      <c r="D99" s="20" t="s">
        <v>405</v>
      </c>
      <c r="E99" s="76" t="s">
        <v>406</v>
      </c>
      <c r="F99" s="31" t="s">
        <v>407</v>
      </c>
      <c r="G99" s="22">
        <v>44705</v>
      </c>
      <c r="H99" s="23" t="s">
        <v>408</v>
      </c>
      <c r="I99" s="24">
        <v>1400</v>
      </c>
      <c r="J99" s="22">
        <v>44705</v>
      </c>
      <c r="K99" s="18" t="s">
        <v>22</v>
      </c>
      <c r="L99" s="26">
        <v>1400</v>
      </c>
      <c r="M99" s="43" t="s">
        <v>409</v>
      </c>
      <c r="N99" s="57" t="s">
        <v>410</v>
      </c>
    </row>
    <row r="100" spans="1:14" s="33" customFormat="1" ht="142.5" customHeight="1">
      <c r="A100" s="17" t="s">
        <v>16</v>
      </c>
      <c r="B100" s="18">
        <v>63</v>
      </c>
      <c r="C100" s="19" t="s">
        <v>171</v>
      </c>
      <c r="D100" s="20" t="s">
        <v>172</v>
      </c>
      <c r="E100" s="30" t="s">
        <v>411</v>
      </c>
      <c r="F100" s="31" t="s">
        <v>412</v>
      </c>
      <c r="G100" s="22">
        <v>44705</v>
      </c>
      <c r="H100" s="23" t="s">
        <v>413</v>
      </c>
      <c r="I100" s="24">
        <v>30988.48</v>
      </c>
      <c r="J100" s="22">
        <v>44705</v>
      </c>
      <c r="K100" s="18" t="s">
        <v>22</v>
      </c>
      <c r="L100" s="26">
        <v>30988.48</v>
      </c>
      <c r="M100" s="43" t="s">
        <v>414</v>
      </c>
      <c r="N100" s="53"/>
    </row>
    <row r="101" spans="1:14" s="33" customFormat="1" ht="142.5" customHeight="1">
      <c r="A101" s="17" t="s">
        <v>16</v>
      </c>
      <c r="B101" s="18">
        <v>64</v>
      </c>
      <c r="C101" s="19" t="s">
        <v>171</v>
      </c>
      <c r="D101" s="20" t="s">
        <v>172</v>
      </c>
      <c r="E101" s="30" t="s">
        <v>415</v>
      </c>
      <c r="F101" s="31" t="s">
        <v>416</v>
      </c>
      <c r="G101" s="22">
        <v>44705</v>
      </c>
      <c r="H101" s="23" t="s">
        <v>417</v>
      </c>
      <c r="I101" s="24">
        <f>216.03+3.29</f>
        <v>219.32</v>
      </c>
      <c r="J101" s="22">
        <v>44705</v>
      </c>
      <c r="K101" s="18" t="s">
        <v>22</v>
      </c>
      <c r="L101" s="26">
        <f>3.29+216.03</f>
        <v>219.32</v>
      </c>
      <c r="M101" s="43" t="s">
        <v>414</v>
      </c>
      <c r="N101" s="53"/>
    </row>
    <row r="102" spans="1:14" s="33" customFormat="1" ht="142.5" customHeight="1">
      <c r="A102" s="17" t="s">
        <v>16</v>
      </c>
      <c r="B102" s="18">
        <v>65</v>
      </c>
      <c r="C102" s="19" t="s">
        <v>171</v>
      </c>
      <c r="D102" s="20" t="s">
        <v>172</v>
      </c>
      <c r="E102" s="30" t="s">
        <v>418</v>
      </c>
      <c r="F102" s="31" t="s">
        <v>419</v>
      </c>
      <c r="G102" s="22">
        <v>44705</v>
      </c>
      <c r="H102" s="23" t="s">
        <v>420</v>
      </c>
      <c r="I102" s="24">
        <v>8151.38</v>
      </c>
      <c r="J102" s="22">
        <v>44705</v>
      </c>
      <c r="K102" s="18" t="s">
        <v>22</v>
      </c>
      <c r="L102" s="26">
        <v>8151.38</v>
      </c>
      <c r="M102" s="43" t="s">
        <v>414</v>
      </c>
      <c r="N102" s="53"/>
    </row>
    <row r="103" spans="1:14" s="33" customFormat="1" ht="142.5" customHeight="1">
      <c r="A103" s="17" t="s">
        <v>16</v>
      </c>
      <c r="B103" s="18">
        <v>66</v>
      </c>
      <c r="C103" s="19" t="s">
        <v>220</v>
      </c>
      <c r="D103" s="20" t="s">
        <v>221</v>
      </c>
      <c r="E103" s="30" t="s">
        <v>421</v>
      </c>
      <c r="F103" s="31" t="s">
        <v>422</v>
      </c>
      <c r="G103" s="22">
        <v>44705</v>
      </c>
      <c r="H103" s="23" t="s">
        <v>423</v>
      </c>
      <c r="I103" s="24">
        <f>2934.73+400.19+1333.97+22010.48</f>
        <v>26679.37</v>
      </c>
      <c r="J103" s="22">
        <v>44706</v>
      </c>
      <c r="K103" s="18" t="s">
        <v>22</v>
      </c>
      <c r="L103" s="26">
        <f>2934.73+400.19+1333.97+22010.48</f>
        <v>26679.37</v>
      </c>
      <c r="M103" s="43" t="s">
        <v>424</v>
      </c>
      <c r="N103" s="53"/>
    </row>
    <row r="104" spans="1:14" s="33" customFormat="1" ht="142.5" customHeight="1">
      <c r="A104" s="17" t="s">
        <v>16</v>
      </c>
      <c r="B104" s="18">
        <v>67</v>
      </c>
      <c r="C104" s="19" t="s">
        <v>171</v>
      </c>
      <c r="D104" s="20" t="s">
        <v>172</v>
      </c>
      <c r="E104" s="30" t="s">
        <v>425</v>
      </c>
      <c r="F104" s="31" t="s">
        <v>426</v>
      </c>
      <c r="G104" s="22">
        <v>44711</v>
      </c>
      <c r="H104" s="23" t="s">
        <v>427</v>
      </c>
      <c r="I104" s="24">
        <v>71445</v>
      </c>
      <c r="J104" s="22">
        <v>44711</v>
      </c>
      <c r="K104" s="18" t="s">
        <v>22</v>
      </c>
      <c r="L104" s="26">
        <v>71445</v>
      </c>
      <c r="M104" s="43" t="s">
        <v>428</v>
      </c>
      <c r="N104" s="53"/>
    </row>
    <row r="105" spans="1:14" s="33" customFormat="1" ht="142.5" customHeight="1">
      <c r="A105" s="17" t="s">
        <v>16</v>
      </c>
      <c r="B105" s="18">
        <v>68</v>
      </c>
      <c r="C105" s="19" t="s">
        <v>171</v>
      </c>
      <c r="D105" s="20" t="s">
        <v>172</v>
      </c>
      <c r="E105" s="30" t="s">
        <v>429</v>
      </c>
      <c r="F105" s="31" t="s">
        <v>430</v>
      </c>
      <c r="G105" s="22">
        <v>44711</v>
      </c>
      <c r="H105" s="23" t="s">
        <v>431</v>
      </c>
      <c r="I105" s="24">
        <v>18776.669999999998</v>
      </c>
      <c r="J105" s="22">
        <v>44711</v>
      </c>
      <c r="K105" s="18" t="s">
        <v>22</v>
      </c>
      <c r="L105" s="26">
        <v>18776.669999999998</v>
      </c>
      <c r="M105" s="43" t="s">
        <v>428</v>
      </c>
      <c r="N105" s="53"/>
    </row>
    <row r="106" spans="1:14" s="33" customFormat="1" ht="142.5" customHeight="1">
      <c r="A106" s="17" t="s">
        <v>16</v>
      </c>
      <c r="B106" s="18">
        <v>69</v>
      </c>
      <c r="C106" s="19" t="s">
        <v>432</v>
      </c>
      <c r="D106" s="20" t="s">
        <v>433</v>
      </c>
      <c r="E106" s="30" t="s">
        <v>434</v>
      </c>
      <c r="F106" s="31" t="s">
        <v>435</v>
      </c>
      <c r="G106" s="22">
        <v>44711</v>
      </c>
      <c r="H106" s="23" t="s">
        <v>436</v>
      </c>
      <c r="I106" s="24">
        <f>822.84+54033.19</f>
        <v>54856.03</v>
      </c>
      <c r="J106" s="22">
        <v>44712</v>
      </c>
      <c r="K106" s="18" t="s">
        <v>22</v>
      </c>
      <c r="L106" s="26">
        <f>822.84+54033.19</f>
        <v>54856.03</v>
      </c>
      <c r="M106" s="43" t="s">
        <v>437</v>
      </c>
      <c r="N106" s="53"/>
    </row>
    <row r="107" spans="1:14" s="33" customFormat="1" ht="142.5" customHeight="1">
      <c r="A107" s="17" t="s">
        <v>16</v>
      </c>
      <c r="B107" s="18">
        <v>70</v>
      </c>
      <c r="C107" s="19" t="s">
        <v>432</v>
      </c>
      <c r="D107" s="20" t="s">
        <v>433</v>
      </c>
      <c r="E107" s="30" t="s">
        <v>438</v>
      </c>
      <c r="F107" s="31" t="s">
        <v>439</v>
      </c>
      <c r="G107" s="22">
        <v>44711</v>
      </c>
      <c r="H107" s="23" t="s">
        <v>440</v>
      </c>
      <c r="I107" s="24">
        <f>1261.13+82814.13</f>
        <v>84075.260000000009</v>
      </c>
      <c r="J107" s="22">
        <v>44712</v>
      </c>
      <c r="K107" s="18" t="s">
        <v>22</v>
      </c>
      <c r="L107" s="26">
        <f>1261.13+82814.13</f>
        <v>84075.260000000009</v>
      </c>
      <c r="M107" s="43" t="s">
        <v>441</v>
      </c>
      <c r="N107" s="53"/>
    </row>
    <row r="108" spans="1:14" s="33" customFormat="1" ht="142.5" customHeight="1">
      <c r="A108" s="17" t="s">
        <v>16</v>
      </c>
      <c r="B108" s="18">
        <v>71</v>
      </c>
      <c r="C108" s="19" t="s">
        <v>432</v>
      </c>
      <c r="D108" s="20" t="s">
        <v>433</v>
      </c>
      <c r="E108" s="30" t="s">
        <v>442</v>
      </c>
      <c r="F108" s="31" t="s">
        <v>443</v>
      </c>
      <c r="G108" s="22">
        <v>44711</v>
      </c>
      <c r="H108" s="23" t="s">
        <v>444</v>
      </c>
      <c r="I108" s="24">
        <f>1451.98+95346.56</f>
        <v>96798.54</v>
      </c>
      <c r="J108" s="22">
        <v>44712</v>
      </c>
      <c r="K108" s="18" t="s">
        <v>22</v>
      </c>
      <c r="L108" s="26">
        <f>1451.98+95346.56</f>
        <v>96798.54</v>
      </c>
      <c r="M108" s="43" t="s">
        <v>445</v>
      </c>
      <c r="N108" s="53"/>
    </row>
    <row r="109" spans="1:14" s="33" customFormat="1" ht="142.5" customHeight="1">
      <c r="A109" s="17" t="s">
        <v>16</v>
      </c>
      <c r="B109" s="18">
        <v>72</v>
      </c>
      <c r="C109" s="19" t="s">
        <v>446</v>
      </c>
      <c r="D109" s="20" t="s">
        <v>447</v>
      </c>
      <c r="E109" s="20" t="s">
        <v>448</v>
      </c>
      <c r="F109" s="61" t="s">
        <v>449</v>
      </c>
      <c r="G109" s="22">
        <v>44712</v>
      </c>
      <c r="H109" s="23" t="s">
        <v>450</v>
      </c>
      <c r="I109" s="24">
        <v>688.89</v>
      </c>
      <c r="J109" s="22">
        <v>44712</v>
      </c>
      <c r="K109" s="18" t="s">
        <v>22</v>
      </c>
      <c r="L109" s="26">
        <v>688.89</v>
      </c>
      <c r="M109" s="43" t="s">
        <v>451</v>
      </c>
      <c r="N109" s="68" t="s">
        <v>213</v>
      </c>
    </row>
    <row r="110" spans="1:14" s="33" customFormat="1" ht="177.75" customHeight="1">
      <c r="A110" s="17" t="s">
        <v>16</v>
      </c>
      <c r="B110" s="18">
        <v>73</v>
      </c>
      <c r="C110" s="19" t="s">
        <v>452</v>
      </c>
      <c r="D110" s="20" t="s">
        <v>453</v>
      </c>
      <c r="E110" s="20" t="s">
        <v>454</v>
      </c>
      <c r="F110" s="61" t="s">
        <v>477</v>
      </c>
      <c r="G110" s="22">
        <v>44712</v>
      </c>
      <c r="H110" s="23" t="s">
        <v>455</v>
      </c>
      <c r="I110" s="24">
        <v>294</v>
      </c>
      <c r="J110" s="62" t="s">
        <v>456</v>
      </c>
      <c r="K110" s="18" t="s">
        <v>22</v>
      </c>
      <c r="L110" s="87" t="s">
        <v>22</v>
      </c>
      <c r="M110" s="43" t="s">
        <v>457</v>
      </c>
      <c r="N110" s="54"/>
    </row>
    <row r="111" spans="1:14" s="33" customFormat="1" ht="159" customHeight="1">
      <c r="A111" s="17" t="s">
        <v>16</v>
      </c>
      <c r="B111" s="18">
        <v>74</v>
      </c>
      <c r="C111" s="19" t="s">
        <v>458</v>
      </c>
      <c r="D111" s="20" t="s">
        <v>459</v>
      </c>
      <c r="E111" s="20" t="s">
        <v>460</v>
      </c>
      <c r="F111" s="61" t="s">
        <v>477</v>
      </c>
      <c r="G111" s="22">
        <v>44712</v>
      </c>
      <c r="H111" s="23" t="s">
        <v>461</v>
      </c>
      <c r="I111" s="24">
        <v>1</v>
      </c>
      <c r="J111" s="22">
        <v>44712</v>
      </c>
      <c r="K111" s="18" t="s">
        <v>22</v>
      </c>
      <c r="L111" s="26">
        <v>1</v>
      </c>
      <c r="M111" s="43" t="s">
        <v>457</v>
      </c>
      <c r="N111" s="54"/>
    </row>
    <row r="112" spans="1:14">
      <c r="A112" s="46" t="s">
        <v>75</v>
      </c>
      <c r="B112" s="46"/>
      <c r="C112" s="46"/>
      <c r="D112" s="69"/>
    </row>
    <row r="113" spans="1:14" ht="15.95" customHeight="1">
      <c r="A113" s="47" t="str">
        <f>A18</f>
        <v>Data da última atualização:</v>
      </c>
      <c r="B113" s="41">
        <f>B18</f>
        <v>44726</v>
      </c>
      <c r="C113" s="42"/>
      <c r="D113" s="35"/>
    </row>
    <row r="115" spans="1:14">
      <c r="A115" s="91" t="s">
        <v>462</v>
      </c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</row>
    <row r="116" spans="1:14">
      <c r="A116" s="70" t="s">
        <v>3</v>
      </c>
      <c r="B116" s="70" t="s">
        <v>4</v>
      </c>
      <c r="C116" s="71" t="s">
        <v>5</v>
      </c>
      <c r="D116" s="71" t="s">
        <v>6</v>
      </c>
      <c r="E116" s="71" t="s">
        <v>7</v>
      </c>
      <c r="F116" s="70" t="s">
        <v>8</v>
      </c>
      <c r="G116" s="70" t="s">
        <v>9</v>
      </c>
      <c r="H116" s="72" t="s">
        <v>10</v>
      </c>
      <c r="I116" s="72" t="s">
        <v>11</v>
      </c>
      <c r="J116" s="71" t="s">
        <v>12</v>
      </c>
      <c r="K116" s="71" t="s">
        <v>13</v>
      </c>
      <c r="L116" s="71" t="s">
        <v>14</v>
      </c>
      <c r="M116" s="14" t="s">
        <v>15</v>
      </c>
    </row>
    <row r="117" spans="1:14" s="33" customFormat="1" ht="177.75" customHeight="1">
      <c r="A117" s="17" t="s">
        <v>16</v>
      </c>
      <c r="B117" s="18">
        <v>1</v>
      </c>
      <c r="C117" s="19" t="s">
        <v>463</v>
      </c>
      <c r="D117" s="29" t="s">
        <v>464</v>
      </c>
      <c r="E117" s="30" t="s">
        <v>465</v>
      </c>
      <c r="F117" s="31" t="s">
        <v>466</v>
      </c>
      <c r="G117" s="22">
        <v>44705</v>
      </c>
      <c r="H117" s="23" t="s">
        <v>467</v>
      </c>
      <c r="I117" s="73">
        <f>4814.32+17652.52+298488.18</f>
        <v>320955.02</v>
      </c>
      <c r="J117" s="22">
        <v>44705</v>
      </c>
      <c r="K117" s="18" t="s">
        <v>22</v>
      </c>
      <c r="L117" s="74">
        <f>4814.32+298488.18+17652.52</f>
        <v>320955.02</v>
      </c>
      <c r="M117" s="19" t="s">
        <v>468</v>
      </c>
      <c r="N117" s="53"/>
    </row>
    <row r="118" spans="1:14">
      <c r="A118" s="92" t="s">
        <v>75</v>
      </c>
      <c r="B118" s="92"/>
      <c r="C118" s="92"/>
    </row>
    <row r="119" spans="1:14" ht="15.95" customHeight="1">
      <c r="A119" s="47" t="str">
        <f>A18</f>
        <v>Data da última atualização:</v>
      </c>
      <c r="B119" s="41">
        <f>B18</f>
        <v>44726</v>
      </c>
      <c r="C119" s="42"/>
    </row>
    <row r="120" spans="1:14">
      <c r="A120" s="93" t="s">
        <v>469</v>
      </c>
      <c r="B120" s="93"/>
      <c r="C120" s="93"/>
      <c r="D120" s="93"/>
    </row>
    <row r="121" spans="1:14">
      <c r="A121" s="93" t="s">
        <v>470</v>
      </c>
      <c r="B121" s="93"/>
      <c r="C121" s="93"/>
      <c r="D121" s="93"/>
    </row>
    <row r="122" spans="1:14">
      <c r="A122" s="75" t="s">
        <v>471</v>
      </c>
      <c r="B122" s="75"/>
      <c r="C122" s="75"/>
    </row>
    <row r="123" spans="1:14">
      <c r="L123" t="s">
        <v>472</v>
      </c>
    </row>
    <row r="125" spans="1:14">
      <c r="K125" t="s">
        <v>472</v>
      </c>
    </row>
  </sheetData>
  <mergeCells count="9">
    <mergeCell ref="A115:L115"/>
    <mergeCell ref="A118:C118"/>
    <mergeCell ref="A120:D120"/>
    <mergeCell ref="A121:D121"/>
    <mergeCell ref="A2:M2"/>
    <mergeCell ref="A3:E3"/>
    <mergeCell ref="A20:L20"/>
    <mergeCell ref="A32:C32"/>
    <mergeCell ref="A36:L36"/>
  </mergeCells>
  <hyperlinks>
    <hyperlink ref="F7" r:id="rId1" xr:uid="{00000000-0004-0000-0000-000000000000}"/>
    <hyperlink ref="F8" r:id="rId2" xr:uid="{00000000-0004-0000-0000-000001000000}"/>
    <hyperlink ref="E9" r:id="rId3" xr:uid="{00000000-0004-0000-0000-000002000000}"/>
    <hyperlink ref="F9" r:id="rId4" xr:uid="{00000000-0004-0000-0000-000003000000}"/>
    <hyperlink ref="F10" r:id="rId5" xr:uid="{00000000-0004-0000-0000-000004000000}"/>
    <hyperlink ref="F11" r:id="rId6" xr:uid="{00000000-0004-0000-0000-000005000000}"/>
    <hyperlink ref="F12" r:id="rId7" xr:uid="{00000000-0004-0000-0000-000006000000}"/>
    <hyperlink ref="E13" r:id="rId8" xr:uid="{00000000-0004-0000-0000-000007000000}"/>
    <hyperlink ref="F13" r:id="rId9" xr:uid="{00000000-0004-0000-0000-000008000000}"/>
    <hyperlink ref="F14" r:id="rId10" xr:uid="{00000000-0004-0000-0000-000009000000}"/>
    <hyperlink ref="F15" r:id="rId11" xr:uid="{00000000-0004-0000-0000-00000A000000}"/>
    <hyperlink ref="F16" r:id="rId12" xr:uid="{00000000-0004-0000-0000-00000B000000}"/>
    <hyperlink ref="E22" r:id="rId13" xr:uid="{00000000-0004-0000-0000-00000C000000}"/>
    <hyperlink ref="F22" r:id="rId14" xr:uid="{00000000-0004-0000-0000-00000D000000}"/>
    <hyperlink ref="E23" r:id="rId15" xr:uid="{00000000-0004-0000-0000-00000E000000}"/>
    <hyperlink ref="F23" r:id="rId16" xr:uid="{00000000-0004-0000-0000-00000F000000}"/>
    <hyperlink ref="E24" r:id="rId17" xr:uid="{00000000-0004-0000-0000-000010000000}"/>
    <hyperlink ref="F24" r:id="rId18" xr:uid="{00000000-0004-0000-0000-000011000000}"/>
    <hyperlink ref="E25" r:id="rId19" xr:uid="{00000000-0004-0000-0000-000012000000}"/>
    <hyperlink ref="F25" r:id="rId20" xr:uid="{00000000-0004-0000-0000-000013000000}"/>
    <hyperlink ref="E26" r:id="rId21" xr:uid="{00000000-0004-0000-0000-000014000000}"/>
    <hyperlink ref="F26" r:id="rId22" xr:uid="{00000000-0004-0000-0000-000015000000}"/>
    <hyperlink ref="E27" r:id="rId23" xr:uid="{00000000-0004-0000-0000-000016000000}"/>
    <hyperlink ref="F27" r:id="rId24" xr:uid="{00000000-0004-0000-0000-000017000000}"/>
    <hyperlink ref="E28" r:id="rId25" xr:uid="{00000000-0004-0000-0000-000018000000}"/>
    <hyperlink ref="F28" r:id="rId26" xr:uid="{00000000-0004-0000-0000-000019000000}"/>
    <hyperlink ref="E29" r:id="rId27" xr:uid="{00000000-0004-0000-0000-00001A000000}"/>
    <hyperlink ref="F29" r:id="rId28" xr:uid="{00000000-0004-0000-0000-00001B000000}"/>
    <hyperlink ref="E30" r:id="rId29" xr:uid="{00000000-0004-0000-0000-00001C000000}"/>
    <hyperlink ref="F30" r:id="rId30" xr:uid="{00000000-0004-0000-0000-00001D000000}"/>
    <hyperlink ref="E31" r:id="rId31" xr:uid="{00000000-0004-0000-0000-00001E000000}"/>
    <hyperlink ref="F31" r:id="rId32" xr:uid="{00000000-0004-0000-0000-00001F000000}"/>
    <hyperlink ref="F38" r:id="rId33" display="02/2022" xr:uid="{00000000-0004-0000-0000-000020000000}"/>
    <hyperlink ref="E39" r:id="rId34" xr:uid="{00000000-0004-0000-0000-000021000000}"/>
    <hyperlink ref="F39" r:id="rId35" xr:uid="{00000000-0004-0000-0000-000022000000}"/>
    <hyperlink ref="E40" r:id="rId36" xr:uid="{00000000-0004-0000-0000-000023000000}"/>
    <hyperlink ref="F40" r:id="rId37" xr:uid="{00000000-0004-0000-0000-000024000000}"/>
    <hyperlink ref="E41" r:id="rId38" xr:uid="{00000000-0004-0000-0000-000025000000}"/>
    <hyperlink ref="F41" r:id="rId39" xr:uid="{00000000-0004-0000-0000-000026000000}"/>
    <hyperlink ref="E42" r:id="rId40" xr:uid="{00000000-0004-0000-0000-000027000000}"/>
    <hyperlink ref="F42" r:id="rId41" xr:uid="{00000000-0004-0000-0000-000028000000}"/>
    <hyperlink ref="E43" r:id="rId42" xr:uid="{00000000-0004-0000-0000-000029000000}"/>
    <hyperlink ref="F43" r:id="rId43" xr:uid="{00000000-0004-0000-0000-00002A000000}"/>
    <hyperlink ref="E44" r:id="rId44" xr:uid="{00000000-0004-0000-0000-00002B000000}"/>
    <hyperlink ref="F44" r:id="rId45" xr:uid="{00000000-0004-0000-0000-00002C000000}"/>
    <hyperlink ref="E45" r:id="rId46" xr:uid="{00000000-0004-0000-0000-00002D000000}"/>
    <hyperlink ref="F45" r:id="rId47" xr:uid="{00000000-0004-0000-0000-00002E000000}"/>
    <hyperlink ref="E46" r:id="rId48" xr:uid="{00000000-0004-0000-0000-00002F000000}"/>
    <hyperlink ref="F46" r:id="rId49" xr:uid="{00000000-0004-0000-0000-000030000000}"/>
    <hyperlink ref="E47" r:id="rId50" xr:uid="{00000000-0004-0000-0000-000031000000}"/>
    <hyperlink ref="F47" r:id="rId51" xr:uid="{00000000-0004-0000-0000-000032000000}"/>
    <hyperlink ref="E48" r:id="rId52" xr:uid="{00000000-0004-0000-0000-000033000000}"/>
    <hyperlink ref="F48" r:id="rId53" xr:uid="{00000000-0004-0000-0000-000034000000}"/>
    <hyperlink ref="E49" r:id="rId54" xr:uid="{00000000-0004-0000-0000-000035000000}"/>
    <hyperlink ref="F49" r:id="rId55" xr:uid="{00000000-0004-0000-0000-000036000000}"/>
    <hyperlink ref="E50" r:id="rId56" xr:uid="{00000000-0004-0000-0000-000037000000}"/>
    <hyperlink ref="F50" r:id="rId57" xr:uid="{00000000-0004-0000-0000-000038000000}"/>
    <hyperlink ref="E51" r:id="rId58" xr:uid="{00000000-0004-0000-0000-000039000000}"/>
    <hyperlink ref="F51" r:id="rId59" xr:uid="{00000000-0004-0000-0000-00003A000000}"/>
    <hyperlink ref="E52" r:id="rId60" xr:uid="{00000000-0004-0000-0000-00003B000000}"/>
    <hyperlink ref="F52" r:id="rId61" xr:uid="{00000000-0004-0000-0000-00003C000000}"/>
    <hyperlink ref="E53" r:id="rId62" xr:uid="{00000000-0004-0000-0000-00003D000000}"/>
    <hyperlink ref="F53" r:id="rId63" xr:uid="{00000000-0004-0000-0000-00003E000000}"/>
    <hyperlink ref="E54" r:id="rId64" xr:uid="{00000000-0004-0000-0000-00003F000000}"/>
    <hyperlink ref="F54" r:id="rId65" xr:uid="{00000000-0004-0000-0000-000040000000}"/>
    <hyperlink ref="E55" r:id="rId66" xr:uid="{00000000-0004-0000-0000-000041000000}"/>
    <hyperlink ref="F55" r:id="rId67" xr:uid="{00000000-0004-0000-0000-000042000000}"/>
    <hyperlink ref="E56" r:id="rId68" xr:uid="{00000000-0004-0000-0000-000043000000}"/>
    <hyperlink ref="F56" r:id="rId69" xr:uid="{00000000-0004-0000-0000-000044000000}"/>
    <hyperlink ref="F57" r:id="rId70" display="s/nº" xr:uid="{00000000-0004-0000-0000-000045000000}"/>
    <hyperlink ref="E58" r:id="rId71" xr:uid="{00000000-0004-0000-0000-000046000000}"/>
    <hyperlink ref="F58" r:id="rId72" xr:uid="{00000000-0004-0000-0000-000047000000}"/>
    <hyperlink ref="E59" r:id="rId73" xr:uid="{00000000-0004-0000-0000-000048000000}"/>
    <hyperlink ref="F59" r:id="rId74" xr:uid="{00000000-0004-0000-0000-000049000000}"/>
    <hyperlink ref="E60" r:id="rId75" xr:uid="{00000000-0004-0000-0000-00004A000000}"/>
    <hyperlink ref="F60" r:id="rId76" xr:uid="{00000000-0004-0000-0000-00004B000000}"/>
    <hyperlink ref="E61" r:id="rId77" xr:uid="{00000000-0004-0000-0000-00004C000000}"/>
    <hyperlink ref="F61" r:id="rId78" xr:uid="{00000000-0004-0000-0000-00004D000000}"/>
    <hyperlink ref="E62" r:id="rId79" xr:uid="{00000000-0004-0000-0000-00004E000000}"/>
    <hyperlink ref="F62" r:id="rId80" xr:uid="{00000000-0004-0000-0000-00004F000000}"/>
    <hyperlink ref="E63" r:id="rId81" xr:uid="{00000000-0004-0000-0000-000050000000}"/>
    <hyperlink ref="F63" r:id="rId82" xr:uid="{00000000-0004-0000-0000-000051000000}"/>
    <hyperlink ref="E64" r:id="rId83" xr:uid="{00000000-0004-0000-0000-000052000000}"/>
    <hyperlink ref="F64" r:id="rId84" xr:uid="{00000000-0004-0000-0000-000053000000}"/>
    <hyperlink ref="E65" r:id="rId85" xr:uid="{00000000-0004-0000-0000-000054000000}"/>
    <hyperlink ref="F65" r:id="rId86" xr:uid="{00000000-0004-0000-0000-000055000000}"/>
    <hyperlink ref="E66" r:id="rId87" xr:uid="{00000000-0004-0000-0000-000056000000}"/>
    <hyperlink ref="F66" r:id="rId88" xr:uid="{00000000-0004-0000-0000-000057000000}"/>
    <hyperlink ref="E67" r:id="rId89" xr:uid="{00000000-0004-0000-0000-000058000000}"/>
    <hyperlink ref="F67" r:id="rId90" xr:uid="{00000000-0004-0000-0000-000059000000}"/>
    <hyperlink ref="E68" r:id="rId91" xr:uid="{00000000-0004-0000-0000-00005A000000}"/>
    <hyperlink ref="F68" r:id="rId92" xr:uid="{00000000-0004-0000-0000-00005B000000}"/>
    <hyperlink ref="E69" r:id="rId93" xr:uid="{00000000-0004-0000-0000-00005C000000}"/>
    <hyperlink ref="F69" r:id="rId94" xr:uid="{00000000-0004-0000-0000-00005D000000}"/>
    <hyperlink ref="F70" r:id="rId95" xr:uid="{00000000-0004-0000-0000-00005E000000}"/>
    <hyperlink ref="E71" r:id="rId96" xr:uid="{00000000-0004-0000-0000-00005F000000}"/>
    <hyperlink ref="F71" r:id="rId97" xr:uid="{00000000-0004-0000-0000-000060000000}"/>
    <hyperlink ref="E72" r:id="rId98" xr:uid="{00000000-0004-0000-0000-000061000000}"/>
    <hyperlink ref="F72" r:id="rId99" xr:uid="{00000000-0004-0000-0000-000062000000}"/>
    <hyperlink ref="E73" r:id="rId100" xr:uid="{00000000-0004-0000-0000-000063000000}"/>
    <hyperlink ref="F73" r:id="rId101" xr:uid="{00000000-0004-0000-0000-000064000000}"/>
    <hyperlink ref="E74" r:id="rId102" xr:uid="{00000000-0004-0000-0000-000065000000}"/>
    <hyperlink ref="F74" r:id="rId103" xr:uid="{00000000-0004-0000-0000-000066000000}"/>
    <hyperlink ref="E75" r:id="rId104" xr:uid="{00000000-0004-0000-0000-000067000000}"/>
    <hyperlink ref="F75" r:id="rId105" xr:uid="{00000000-0004-0000-0000-000068000000}"/>
    <hyperlink ref="E76" r:id="rId106" xr:uid="{00000000-0004-0000-0000-000069000000}"/>
    <hyperlink ref="F76" r:id="rId107" xr:uid="{00000000-0004-0000-0000-00006A000000}"/>
    <hyperlink ref="E77" r:id="rId108" xr:uid="{00000000-0004-0000-0000-00006B000000}"/>
    <hyperlink ref="F77" r:id="rId109" xr:uid="{00000000-0004-0000-0000-00006C000000}"/>
    <hyperlink ref="E78" r:id="rId110" xr:uid="{00000000-0004-0000-0000-00006D000000}"/>
    <hyperlink ref="F78" r:id="rId111" xr:uid="{00000000-0004-0000-0000-00006E000000}"/>
    <hyperlink ref="E79" r:id="rId112" xr:uid="{00000000-0004-0000-0000-00006F000000}"/>
    <hyperlink ref="F79" r:id="rId113" xr:uid="{00000000-0004-0000-0000-000070000000}"/>
    <hyperlink ref="E80" r:id="rId114" xr:uid="{00000000-0004-0000-0000-000071000000}"/>
    <hyperlink ref="F80" r:id="rId115" xr:uid="{00000000-0004-0000-0000-000072000000}"/>
    <hyperlink ref="E81" r:id="rId116" xr:uid="{00000000-0004-0000-0000-000073000000}"/>
    <hyperlink ref="F81" r:id="rId117" xr:uid="{00000000-0004-0000-0000-000074000000}"/>
    <hyperlink ref="E82" r:id="rId118" xr:uid="{00000000-0004-0000-0000-000075000000}"/>
    <hyperlink ref="F82" r:id="rId119" xr:uid="{00000000-0004-0000-0000-000076000000}"/>
    <hyperlink ref="E83" r:id="rId120" xr:uid="{00000000-0004-0000-0000-000077000000}"/>
    <hyperlink ref="F83" r:id="rId121" xr:uid="{00000000-0004-0000-0000-000078000000}"/>
    <hyperlink ref="E84" r:id="rId122" xr:uid="{00000000-0004-0000-0000-000079000000}"/>
    <hyperlink ref="F84" r:id="rId123" xr:uid="{00000000-0004-0000-0000-00007A000000}"/>
    <hyperlink ref="E85" r:id="rId124" display="Liquidação da NE nº 2022NE0000143 - Ref. a serviço de fornecimento de energia elétrica (prédio sede e administrativo) à PGJ/AM pela Amazonas Energia, rel. a abril/2022, conforme contrato nº 002/2019 - 3º TA PGJ, fatura nº 869937042022001 e SEI nº 2022.009117" xr:uid="{00000000-0004-0000-0000-00007B000000}"/>
    <hyperlink ref="F85" r:id="rId125" xr:uid="{00000000-0004-0000-0000-00007C000000}"/>
    <hyperlink ref="E86" r:id="rId126" xr:uid="{00000000-0004-0000-0000-00007D000000}"/>
    <hyperlink ref="F86" r:id="rId127" xr:uid="{00000000-0004-0000-0000-00007E000000}"/>
    <hyperlink ref="F87" r:id="rId128" xr:uid="{00000000-0004-0000-0000-00007F000000}"/>
    <hyperlink ref="E88" r:id="rId129" xr:uid="{00000000-0004-0000-0000-000080000000}"/>
    <hyperlink ref="F88" r:id="rId130" xr:uid="{00000000-0004-0000-0000-000081000000}"/>
    <hyperlink ref="E89" r:id="rId131" xr:uid="{00000000-0004-0000-0000-000082000000}"/>
    <hyperlink ref="F89" r:id="rId132" xr:uid="{00000000-0004-0000-0000-000083000000}"/>
    <hyperlink ref="E90" r:id="rId133" xr:uid="{00000000-0004-0000-0000-000084000000}"/>
    <hyperlink ref="F90" r:id="rId134" xr:uid="{00000000-0004-0000-0000-000085000000}"/>
    <hyperlink ref="E91" r:id="rId135" xr:uid="{00000000-0004-0000-0000-000086000000}"/>
    <hyperlink ref="F91" r:id="rId136" xr:uid="{00000000-0004-0000-0000-000087000000}"/>
    <hyperlink ref="E92" r:id="rId137" xr:uid="{00000000-0004-0000-0000-000088000000}"/>
    <hyperlink ref="F92" r:id="rId138" xr:uid="{00000000-0004-0000-0000-000089000000}"/>
    <hyperlink ref="F93" r:id="rId139" xr:uid="{00000000-0004-0000-0000-00008A000000}"/>
    <hyperlink ref="F94" r:id="rId140" xr:uid="{00000000-0004-0000-0000-00008B000000}"/>
    <hyperlink ref="F95" r:id="rId141" xr:uid="{00000000-0004-0000-0000-00008C000000}"/>
    <hyperlink ref="E96" r:id="rId142" xr:uid="{00000000-0004-0000-0000-00008D000000}"/>
    <hyperlink ref="F96" r:id="rId143" xr:uid="{00000000-0004-0000-0000-00008E000000}"/>
    <hyperlink ref="E97" r:id="rId144" xr:uid="{00000000-0004-0000-0000-00008F000000}"/>
    <hyperlink ref="F97" r:id="rId145" xr:uid="{00000000-0004-0000-0000-000090000000}"/>
    <hyperlink ref="E98" r:id="rId146" xr:uid="{00000000-0004-0000-0000-000091000000}"/>
    <hyperlink ref="F98" r:id="rId147" xr:uid="{00000000-0004-0000-0000-000092000000}"/>
    <hyperlink ref="E99" r:id="rId148" xr:uid="{00000000-0004-0000-0000-000093000000}"/>
    <hyperlink ref="F99" r:id="rId149" xr:uid="{00000000-0004-0000-0000-000094000000}"/>
    <hyperlink ref="E100" r:id="rId150" xr:uid="{00000000-0004-0000-0000-000095000000}"/>
    <hyperlink ref="F100" r:id="rId151" xr:uid="{00000000-0004-0000-0000-000096000000}"/>
    <hyperlink ref="E101" r:id="rId152" xr:uid="{00000000-0004-0000-0000-000097000000}"/>
    <hyperlink ref="F101" r:id="rId153" xr:uid="{00000000-0004-0000-0000-000098000000}"/>
    <hyperlink ref="E102" r:id="rId154" xr:uid="{00000000-0004-0000-0000-000099000000}"/>
    <hyperlink ref="F102" r:id="rId155" xr:uid="{00000000-0004-0000-0000-00009A000000}"/>
    <hyperlink ref="E103" r:id="rId156" xr:uid="{00000000-0004-0000-0000-00009B000000}"/>
    <hyperlink ref="F103" r:id="rId157" xr:uid="{00000000-0004-0000-0000-00009C000000}"/>
    <hyperlink ref="E104" r:id="rId158" xr:uid="{00000000-0004-0000-0000-00009D000000}"/>
    <hyperlink ref="F104" r:id="rId159" xr:uid="{00000000-0004-0000-0000-00009E000000}"/>
    <hyperlink ref="E105" r:id="rId160" xr:uid="{00000000-0004-0000-0000-00009F000000}"/>
    <hyperlink ref="F105" r:id="rId161" xr:uid="{00000000-0004-0000-0000-0000A0000000}"/>
    <hyperlink ref="E106" r:id="rId162" xr:uid="{00000000-0004-0000-0000-0000A1000000}"/>
    <hyperlink ref="F106" r:id="rId163" xr:uid="{00000000-0004-0000-0000-0000A2000000}"/>
    <hyperlink ref="E107" r:id="rId164" xr:uid="{00000000-0004-0000-0000-0000A3000000}"/>
    <hyperlink ref="F107" r:id="rId165" xr:uid="{00000000-0004-0000-0000-0000A4000000}"/>
    <hyperlink ref="E108" r:id="rId166" xr:uid="{00000000-0004-0000-0000-0000A5000000}"/>
    <hyperlink ref="F108" r:id="rId167" xr:uid="{00000000-0004-0000-0000-0000A6000000}"/>
    <hyperlink ref="F109" r:id="rId168" xr:uid="{00000000-0004-0000-0000-0000A7000000}"/>
    <hyperlink ref="F110" r:id="rId169" display="S/Nº " xr:uid="{00000000-0004-0000-0000-0000A8000000}"/>
    <hyperlink ref="F111" r:id="rId170" display="S/Nº " xr:uid="{00000000-0004-0000-0000-0000A9000000}"/>
    <hyperlink ref="E117" r:id="rId171" xr:uid="{00000000-0004-0000-0000-0000AA000000}"/>
    <hyperlink ref="F117" r:id="rId172" xr:uid="{00000000-0004-0000-0000-0000AB000000}"/>
    <hyperlink ref="E70" r:id="rId173" xr:uid="{00000000-0004-0000-0000-0000AC000000}"/>
  </hyperlinks>
  <pageMargins left="0.23611111111111099" right="0.23611111111111099" top="0.74791666666666701" bottom="0.74791666666666701" header="0.51180555555555496" footer="0.51180555555555496"/>
  <pageSetup paperSize="9" scale="49" firstPageNumber="0" fitToHeight="0" orientation="landscape" horizontalDpi="300" verticalDpi="300" r:id="rId174"/>
  <drawing r:id="rId17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Morais Fernandes</dc:creator>
  <dc:description/>
  <cp:lastModifiedBy>clilson castro</cp:lastModifiedBy>
  <cp:revision>12</cp:revision>
  <cp:lastPrinted>2022-06-08T11:51:20Z</cp:lastPrinted>
  <dcterms:created xsi:type="dcterms:W3CDTF">2021-09-30T13:08:24Z</dcterms:created>
  <dcterms:modified xsi:type="dcterms:W3CDTF">2022-06-14T19:16:43Z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