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1 - ORDEM CRONOLÓGICA DE PAGAMENTOS/04.Abril/"/>
    </mc:Choice>
  </mc:AlternateContent>
  <xr:revisionPtr revIDLastSave="12" documentId="8_{C0875BAB-ECAF-4BDB-871A-AE261C58CB48}" xr6:coauthVersionLast="47" xr6:coauthVersionMax="47" xr10:uidLastSave="{1434B04A-8115-433D-9400-90633EDFC045}"/>
  <bookViews>
    <workbookView xWindow="-24120" yWindow="-120" windowWidth="24240" windowHeight="13020" xr2:uid="{7BA5DF5D-BF71-4DAB-BE92-982C53948677}"/>
  </bookViews>
  <sheets>
    <sheet name="Serviços" sheetId="1" r:id="rId1"/>
  </sheets>
  <externalReferences>
    <externalReference r:id="rId2"/>
  </externalReferences>
  <definedNames>
    <definedName name="_xlnm._FilterDatabase" localSheetId="0" hidden="1">Serviços!$D$1:$D$190</definedName>
    <definedName name="_xlnm.Print_Area" localSheetId="0">Serviços!$A$1:$M$99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5" i="1" l="1"/>
  <c r="L90" i="1"/>
  <c r="L89" i="1"/>
  <c r="L87" i="1"/>
  <c r="L84" i="1"/>
  <c r="L82" i="1"/>
  <c r="L81" i="1"/>
  <c r="L79" i="1"/>
  <c r="L78" i="1"/>
  <c r="L74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8" i="1"/>
  <c r="L47" i="1"/>
  <c r="L46" i="1"/>
  <c r="L45" i="1"/>
  <c r="L44" i="1"/>
  <c r="L43" i="1"/>
  <c r="L42" i="1"/>
  <c r="L41" i="1"/>
  <c r="L40" i="1"/>
  <c r="L39" i="1"/>
  <c r="L35" i="1"/>
  <c r="L34" i="1"/>
  <c r="L32" i="1"/>
  <c r="L30" i="1"/>
  <c r="A2" i="1"/>
</calcChain>
</file>

<file path=xl/sharedStrings.xml><?xml version="1.0" encoding="utf-8"?>
<sst xmlns="http://schemas.openxmlformats.org/spreadsheetml/2006/main" count="573" uniqueCount="365">
  <si>
    <t>ORDEM CRONOLÓGICA DE PAGAMENTOS – PGJ/AM</t>
  </si>
  <si>
    <r>
      <t xml:space="preserve">ORDEM CRONOLÓGICA DE PAGAMENTOS DE </t>
    </r>
    <r>
      <rPr>
        <b/>
        <sz val="14"/>
        <color theme="4" tint="-0.249977111117893"/>
        <rFont val="Arial"/>
        <family val="2"/>
      </rPr>
      <t>PRESTAÇÃO DE SERVIÇOS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</si>
  <si>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</si>
  <si>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</si>
  <si>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</si>
  <si>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</si>
  <si>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</si>
  <si>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</si>
  <si>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</si>
  <si>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</si>
  <si>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</si>
  <si>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</si>
  <si>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</si>
  <si>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</si>
  <si>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</si>
  <si>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ABRIL</t>
  </si>
  <si>
    <t>DEPARTAMENTO ESTADUAL DE TRÂNSITO</t>
  </si>
  <si>
    <t>Liquidação da NE nº 2026NE0000499 -Referente a pagamento de taxas para licenciamento anual 2026 da frota da PGJ/AM ao DETRAN/AM, conforme despacho nº 256.2026.03AJ-SUBADM. e SEI nº 2026.005870, da placa PHQ-5529.</t>
  </si>
  <si>
    <t>GUIA 01000049365113/2026</t>
  </si>
  <si>
    <t>592/2026</t>
  </si>
  <si>
    <t>2026.005870</t>
  </si>
  <si>
    <t>Liquidação da NE nº 2026NE0000499 - Referente a pagamento de taxas para licenciamento anual 2026 da frota da PGJ/AM ao DETRAN/AM, conforme despacho nº 256.2026.03AJ-SUBADM. e SEI nº 2026.005870, da placa PHQ-5479.</t>
  </si>
  <si>
    <t>GUIA 01000049366314/2026</t>
  </si>
  <si>
    <t>593/2026</t>
  </si>
  <si>
    <t>2026.5870</t>
  </si>
  <si>
    <t>Liquidação da NE nº 2026NE0000499 - Referente a pagamento de taxas para licenciamento anual 2026 da frota da PGJ/AM ao DETRAN/AM, conforme despacho nº 256.2026.03AJ-SUBADM. e SEI nº 2026.005870, da placa PHQ-5549.</t>
  </si>
  <si>
    <t>GUIA 01000049366616/2026</t>
  </si>
  <si>
    <t>598/2026</t>
  </si>
  <si>
    <t>Liquidação da NE nº 2026NE0000499 - Referente a pagamento de taxas para licenciamento anual 2026 da frota da PGJ/AM ao DETRAN/AM, conforme despacho nº 256.2026.03AJ-SUBADM. e SEI nº 2026.005870, da placa QZH-4G49.</t>
  </si>
  <si>
    <t>GUIA 01000049366810/2026</t>
  </si>
  <si>
    <t>599/2026</t>
  </si>
  <si>
    <t>Liquidação da NE nº 2026NE0000499 - Referente a pagamento de taxas para licenciamento anual 2026 da frota da PGJ/AM ao DETRAN/AM, conforme despacho nº 256.2026.03AJ-SUBADM. e SEI nº 2026.005870, da placa QZH-4B29.</t>
  </si>
  <si>
    <t>GUIA 01000049367116/2026</t>
  </si>
  <si>
    <t>600/2026</t>
  </si>
  <si>
    <t>Liquidação da NE nº 2026NE0000499 - Referente a pagamento de taxas para licenciamento anual 2026 da frota da PGJ/AM ao DETRAN/AM, conforme despacho nº 256.2026.03AJ-SUBADM. e SEI nº 2026.005870, da placa QZH-4G89.</t>
  </si>
  <si>
    <t>GUIA 01000049367213/2026</t>
  </si>
  <si>
    <t>601/2026</t>
  </si>
  <si>
    <t>Liquidação da NE nº 2026NE0000499 - Referente a pagamento de taxas para licenciamento anual 2026 da frota da PGJ/AM ao DETRAN/AM, conforme despacho nº 256.2026.03AJ-SUBADM. e SEI nº 2026.005870, da placa QZH-4G09.</t>
  </si>
  <si>
    <t>GUIA 01000049367515/2026</t>
  </si>
  <si>
    <t>602/2026</t>
  </si>
  <si>
    <t>Liquidação da NE nº 2026NE0000499 - Referente a pagamento de taxas para licenciamento anual 2026 da frota da PGJ/AM ao DETRAN/AM, conforme despacho nº 256.2026.03AJ-SUBADM. e SEI nº 2026.005870, da placa QZH-4C09.</t>
  </si>
  <si>
    <t>GUIA 01000049367710/2026</t>
  </si>
  <si>
    <t>603/2026</t>
  </si>
  <si>
    <t>Liquidação da NE nº 2026NE0000499 - Referente a pagamento de taxas para licenciamento anual 2026 da frota da PGJ/AM ao DETRAN/AM, conforme despacho nº 256.2026.03AJ-SUBADM. e SEI nº 2026.005870, da placa QZH-5G89.</t>
  </si>
  <si>
    <t>GUIA 01000049368317/2026</t>
  </si>
  <si>
    <t>604/2026</t>
  </si>
  <si>
    <t>Liquidação da NE nº 2026NE0000499 - Referente a pagamento de taxas para licenciamento anual 2026 da frota da PGJ/AM ao DETRAN/AM, conforme despacho nº 256.2026.03AJ-SUBADM. e SEI nº 2026.005870, da placa QZH-4C39.</t>
  </si>
  <si>
    <t>GUIA 01000049368716/2026</t>
  </si>
  <si>
    <t>605/2026</t>
  </si>
  <si>
    <t>Liquidação da NE nº 2026NE0000499 - Referente a pagamento de taxas para licenciamento anual 2026 da frota da PGJ/AM ao DETRAN/AM, conforme despacho nº 256.2026.03AJ-SUBADM. e SEI nº 2026.005870, da placa QZH-4H69.</t>
  </si>
  <si>
    <t>GUIA 01000049369313/2026</t>
  </si>
  <si>
    <t>606/2026</t>
  </si>
  <si>
    <t>Liquidação da NE nº 2026NE0000499 - Referente a pagamento de taxas para licenciamento anual 2026 da frota da PGJ/AM ao DETRAN/AM, conforme despacho nº 256.2026.03AJ-SUBADM. e SEI nº 2026.005870, da placa QZH-4F29.</t>
  </si>
  <si>
    <t>GUIA 01000049369518/2026</t>
  </si>
  <si>
    <t>607/2026</t>
  </si>
  <si>
    <t>Liquidação da NE nº 2026NE0000499 - Referente a pagamento de taxas para licenciamento anual 2026 da frota da PGJ/AM ao DETRAN/AM, conforme despacho nº 256.2026.03AJ-SUBADM. e SEI nº 2026.005870, da placa QZH-4F69.</t>
  </si>
  <si>
    <t>GUIA 01000049369810/2026</t>
  </si>
  <si>
    <t>608/2026</t>
  </si>
  <si>
    <t>Liquidação da NE nº 2026NE0000499 - Referente a pagamento de taxas para licenciamento anual 2026 da frota da PGJ/AM ao DETRAN/AM, conforme despacho nº 256.2026.03AJ-SUBADM. e SEI nº 2026.005870, da placa QZH-4J99.</t>
  </si>
  <si>
    <t>GUIA 01000049370214/2026</t>
  </si>
  <si>
    <t>609/2026</t>
  </si>
  <si>
    <t>Liquidação da NE nº 2026NE0000499 - Referente a pagamento de taxas para licenciamento anual 2026 da frota da PGJ/AM ao DETRAN/AM, conforme despacho nº 256.2026.03AJ-SUBADM. e SEI nº 2026.005870, da placa QZH-4J19.</t>
  </si>
  <si>
    <t>GUIA 01000049370710/2026</t>
  </si>
  <si>
    <t>610/2026</t>
  </si>
  <si>
    <t>Liquidação da NE nº 2026NE0000499 - Referente a pagamento de taxas para licenciamento anual 2026 da frota da PGJ/AM ao DETRAN/AM, conforme despacho nº 256.2026.03AJ-SUBADM. e SEI nº 2026.005870, da placa QZH-4I79.</t>
  </si>
  <si>
    <t>GUIA 01000049371415/2026</t>
  </si>
  <si>
    <t>611/2026</t>
  </si>
  <si>
    <t>Liquidação da NE nº 2026NE0000499 - Referente a pagamento de taxas para licenciamento anual 2026 da frota da PGJ/AM ao DETRAN/AM, conforme despacho nº 256.2026.03AJ-SUBADM. e SEI nº 2026.005870, da placa QZH-4H99.</t>
  </si>
  <si>
    <t>GUIA 01000049371717/2026</t>
  </si>
  <si>
    <t>612/2026</t>
  </si>
  <si>
    <t>Liquidação da NE nº 2026NE0000499 - Referente a pagamento de taxas para licenciamento anual 2026 da frota da PGJ/AM ao DETRAN/AM, conforme despacho nº 256.2026.03AJ-SUBADM. e SEI nº 2026.005870, da placa QZH-4H29.</t>
  </si>
  <si>
    <t>GUIA 01000049372012/2026</t>
  </si>
  <si>
    <t>613/2026</t>
  </si>
  <si>
    <t>Liquidação da NE nº 2026NE0000499 - Referente a pagamento de taxas para licenciamento anual 2026 da frota da PGJ/AM ao DETRAN/AM, conforme despacho nº 256.2026.03AJ-SUBADM. e SEI nº 2026.005870, da placa QZH-4J59.</t>
  </si>
  <si>
    <t>GUIA 01000049372411/2026</t>
  </si>
  <si>
    <t>614/2026</t>
  </si>
  <si>
    <t>Liquidação da NE nº 2026NE0000499 - Referente a pagamento de taxas para licenciamento anual 2026 da frota da PGJ/AM ao DETRAN/AM, conforme despacho nº 256.2026.03AJ-SUBADM. e SEI nº 2026.005870, da placa QZH-4B69.</t>
  </si>
  <si>
    <t>GUIA 01000049372713/2026</t>
  </si>
  <si>
    <t>615/2026</t>
  </si>
  <si>
    <t>Liquidação da NE nº 2026NE0000499 - Referente a pagamento de taxas para licenciamento anual 2026 da frota da PGJ/AM ao DETRAN/AM, conforme despacho nº 256.2026.03AJ-SUBADM. e SEI nº 2026.005870, da placa QZH-4C79.</t>
  </si>
  <si>
    <t>GUIA 01000049373213/2026</t>
  </si>
  <si>
    <t>616/2026</t>
  </si>
  <si>
    <t>Liquidação da NE nº 2026NE0000499 - Referente a pagamento de taxas para licenciamento anual 2026 da frota da PGJ/AM ao DETRAN/AM, conforme despacho nº 256.2026.03AJ-SUBADM. e SEI nº 2026.005870, da placa QZH-4I39.</t>
  </si>
  <si>
    <t>GUIA 01000049373612/2026</t>
  </si>
  <si>
    <t>617/2026</t>
  </si>
  <si>
    <t>Liquidação da NE nº 2026NE0000499 - Referente a pagamento de taxas para licenciamento anual 2026 da frota da PGJ/AM ao DETRAN/AM, conforme despacho nº 256.2026.03AJ-SUBADM. e SEI nº 2026.005870, da placa QZJ-7J69.Tabela com Valores Individuais e Total</t>
  </si>
  <si>
    <t>GUIA 01000049374210/2026</t>
  </si>
  <si>
    <t>618/2026</t>
  </si>
  <si>
    <t xml:space="preserve"> A S PINTO</t>
  </si>
  <si>
    <t>Liquidação da NE nº 2025NE0001183 - Ref. a prestação ao serviço de operação de equipamentos de som e vídeo com gravação e transmissão via canal no youtube nas sessões ordinária e extraordinária dos Órgãos Colegiados, ref. a MARÇO/2026, conforme NF-nº 127 e demais documentos no SEI 2026.007089.</t>
  </si>
  <si>
    <t>127/2026</t>
  </si>
  <si>
    <t>625/2026</t>
  </si>
  <si>
    <t>2026.007089</t>
  </si>
  <si>
    <t>F. A. DOS SANTOS JUNIOR LTDA</t>
  </si>
  <si>
    <t>Liquidação da NE nº 2026NE0000060 - Ref. ao fornecimento de 435 (quatrocentos e trinta e cinco&amp;#8203;) garrafões de água mineral (C.A. 022/2023-MP/PGJ - 3ºT.A.), conforme NF-n° 1181, e demais documentos no SEI 2026.007382.</t>
  </si>
  <si>
    <t>1181/2026</t>
  </si>
  <si>
    <t>626/2026</t>
  </si>
  <si>
    <t>2026.007382</t>
  </si>
  <si>
    <t>TALENTOS SERVIÇOS DE PRE-IMPRESSÃO LTDA - EPP</t>
  </si>
  <si>
    <t>Liquidação da NE nº 2026NE0000427 - Ref. a prestação de serviço gráficos e confecções de materias personalizados, visando a confecção de placas para o evento em homenagem as mulheres, conf. NF-nº 22 e demais documentos contidos no SEI 2026.006910.</t>
  </si>
  <si>
    <t>22/2026</t>
  </si>
  <si>
    <t>627/2026</t>
  </si>
  <si>
    <t>2026.006910</t>
  </si>
  <si>
    <t>SERVICO AUTONOMO DE AGUA E ESGOTO DE ITACOATIARA</t>
  </si>
  <si>
    <t>Liquidação da NE nº 2025NE0000054 - Ref. serviços de fornecimento de água potável a sede da PGJ- AM Itacoatiara (CA 005/2022-MP/PGJ) relativo a MARÇO/2026, conforme FATURA nº 23074-03/2026 e documentos no SEI 2026.006139.</t>
  </si>
  <si>
    <t>FATURA 2307403/2026</t>
  </si>
  <si>
    <t>629/2026</t>
  </si>
  <si>
    <t>2026.006139</t>
  </si>
  <si>
    <t xml:space="preserve"> LOGIC PRO SERVICOS DE TECNOLOGIA DA INFORMACAO LTDA</t>
  </si>
  <si>
    <t>Liquidação da NE nº 2026NE0000007 - Ref. serviço de conectividade ponto a ponto em fibra óptica (CA 008/2023-MP/PGJ - 3ºT.A), ref. a JANEIRO/2026, conforme NF-nº 761 e documentos no SEI 2026.002406.</t>
  </si>
  <si>
    <t>761/2026</t>
  </si>
  <si>
    <t>631/2026</t>
  </si>
  <si>
    <t>2026.002406</t>
  </si>
  <si>
    <t xml:space="preserve"> TALENTOS SERVIÇOS DE PRE-IMPRESSÃO LTDA - EPP</t>
  </si>
  <si>
    <t>Liquidação da NE nº 2026NE0000231 - Ref. a prestação de serviço gráficos e confecções de materias personalizados, visando a confecção de placa de mesa, conforme NF-nº 21 e demais documentos contidos no SEI 2026.006904.</t>
  </si>
  <si>
    <t>21/2026</t>
  </si>
  <si>
    <t>632/2026</t>
  </si>
  <si>
    <t>2026.006904</t>
  </si>
  <si>
    <t>ALELO S.A.</t>
  </si>
  <si>
    <t>Liquidação da NE nº 2026NE0000059 - Ref. a prestação de serviço de administração, gerenciamento e fornecimento de vale-alimentação no mês de ABRIL/2026, conf. documentos no 2026.008263.</t>
  </si>
  <si>
    <t>4644472/2026</t>
  </si>
  <si>
    <t>662/2026</t>
  </si>
  <si>
    <t>2026.008263</t>
  </si>
  <si>
    <t>Liquidação da NE nº 2026NE0000423 - Ref. a prestação de serviço de administração, gerenciamento e fornecimento de vale-alimentação no mês de ABRIL/2026, conf. documentos no 2026.008263.</t>
  </si>
  <si>
    <t>663/2026</t>
  </si>
  <si>
    <t>PREVILEMOS LTDA - ADMINISTRADORA E CORRETORA DE SEGUROS</t>
  </si>
  <si>
    <t>Liquidação da NE nº 2025NE0001775 - Ref. a prestação de seguro coletivo contra acidentes pessoais de Residentes Jurídicos (CA 007/2023-MP/PGJ) referente ao período de 01/03/2026 à 01/04/2026,  conforme Fatura nº 31 e demais documentos no SEI 2026.007704.</t>
  </si>
  <si>
    <t>FATURA 17924781804/2026</t>
  </si>
  <si>
    <t>677/2026</t>
  </si>
  <si>
    <t>2026.007704</t>
  </si>
  <si>
    <t>G REFRIGERAÇAO COM E SERV DE REFRIGERAÇAO LTDA  ME</t>
  </si>
  <si>
    <t>Liquidação da NE nº 2026NE0000003 - Ref. a manutenção preventiva e corretiva realizada nos sistemas de refrigeração desta PGJ/AM (ar condicionados, bebedouros, geladeiras, minibar e máquina de gelo).competencia de Março/2026, (CA 025/2022 MP/PGJ  4º TA) conforme NFS-nº 38 e documentos no SEI 2026.007419.</t>
  </si>
  <si>
    <t>38/2026</t>
  </si>
  <si>
    <t>678/2026</t>
  </si>
  <si>
    <t>2026.007419</t>
  </si>
  <si>
    <t>CERRADO VIAGENS LTDA</t>
  </si>
  <si>
    <t>Liquidação da NE nº 2026NE0000057 - Ref.  a prest. de serviço de emissão, reserva e remarcação de bilhetes para voos nacionais e internacionais (C.A. N° 019/2023 - MP/PGJ - 3ºT.A.) referente a Março/2026, conf. Fatura N° 16485 e demais documentos contidos no SEI 2026.008175.</t>
  </si>
  <si>
    <t>FATURA 16485/2026</t>
  </si>
  <si>
    <t>682/2026</t>
  </si>
  <si>
    <t>2026.008175</t>
  </si>
  <si>
    <t>CONTEMPORANEO FESTAS E EVENTOS LTDA</t>
  </si>
  <si>
    <t>Liquidação da NE nº 2026NE0000165 - Ref. a prest. de serv. de buffet, para fornecimento de café da manhã, destinado a atender 40 pessoas durante a realização da Abertura dos Trabalhos do Colégio de Procuradores de Justiça do MPAM, conf. NF-nº 13 e demais documentos no SEI 2026.003634.</t>
  </si>
  <si>
    <t>13/2026</t>
  </si>
  <si>
    <t>683/2026</t>
  </si>
  <si>
    <t>2026.003634</t>
  </si>
  <si>
    <t>Liquidação da NE nº 2026NE0000502 - Ref. aos serviços de buffet para atender a ralização da "SOLENIDADE DE POSSE DOS NOVOS PROMOTORES DE JUSTIÇA DO MPAM", conf. NF-nº 49 e demais documentos contidos no SEI 2026.007206.</t>
  </si>
  <si>
    <t>49/2026</t>
  </si>
  <si>
    <t>685/2026</t>
  </si>
  <si>
    <t>2026.007206</t>
  </si>
  <si>
    <t>ANA STEFANIE DA COSTA PAIVA LTDA</t>
  </si>
  <si>
    <t>Liquidação da NE nº 2025NE0001568 - Ref. a  7ª Medição de Prestação de Serviço de coleta e análise laboratoriais ref. FEVEREIRO/2026, conf. NF-n° 113 e documentos no SEI 2026.006589.</t>
  </si>
  <si>
    <t>113/2026</t>
  </si>
  <si>
    <t>687/2026</t>
  </si>
  <si>
    <t>2026.006589</t>
  </si>
  <si>
    <t>SOFTPLAN PLANEJAMENTO E SISTEMAS LTDA</t>
  </si>
  <si>
    <t>Liquidação da NE nº 2026NE0000498 - Ref. a prestação de serviços sobre Infraestrutura (CA 019/2021 - MP/PGJ) relativo a DEZEMBRO/2025, conforme NFS-nº 1146 e documentos no SEI 2026.003503.</t>
  </si>
  <si>
    <t>1146/2026</t>
  </si>
  <si>
    <t>688/2026</t>
  </si>
  <si>
    <t>2026.003503</t>
  </si>
  <si>
    <t>Liquidação da NE nº 2026NE0000558 - Ref. a prestação de Garantia de Evolução Tecnológica e Funcional - GETF (019/2021-MP/PGJ - 4ºT.A.), no período de DEZEMBRO/2025, conf. NF-nº 1274 e demais documentos contidos no SEI 2026.003530.</t>
  </si>
  <si>
    <t>1274/2026</t>
  </si>
  <si>
    <t>689/2026</t>
  </si>
  <si>
    <t>2026.003530</t>
  </si>
  <si>
    <t>Liquidação da NE nº 2026NE0000419 - Ref. a prestação de serviço de sustentação (019/2021 - MP/PGJ), no período de DEZEMBRO/2025 conf. NF-nº 1143 e demais documentos contidos no SEI 2026.003501.</t>
  </si>
  <si>
    <t>1143/2026</t>
  </si>
  <si>
    <t>690/2026</t>
  </si>
  <si>
    <t>2026.003501</t>
  </si>
  <si>
    <t>Liquidação da NE nº 2026NE0000419 - Ref. a prestação de serviço de Suporte de Primeiro Nível (019/2021 - MP/PGJ), no período de DEZEMBRO/2025, conf. NF-nº 1145 e demais documentos contidos no SEI 2026.003502.</t>
  </si>
  <si>
    <t>1145/2026</t>
  </si>
  <si>
    <t>691/2026</t>
  </si>
  <si>
    <t>2026.003502</t>
  </si>
  <si>
    <t>OI S.A. - EM RECUPERACAO JUDICIAL</t>
  </si>
  <si>
    <t xml:space="preserve">Liquidação da NE nº 2025NE0001657 - Prestação de serviços de acesso dedicado à Internet com proteção Anti-DDoS (CA Nº 032/2021-MP/PGJ - 3º TA) referente a AGOSTO/2025, conforme Fatura nº 300039388425 e documentos no SEI 2025.022586. </t>
  </si>
  <si>
    <t>FATURA 300039388425/2026</t>
  </si>
  <si>
    <t>692/2026</t>
  </si>
  <si>
    <t>2025.022586</t>
  </si>
  <si>
    <t xml:space="preserve">Liquidação da NE nº 2025NE0002551 - Prestação de serviços de acesso dedicado à Internet com proteção Anti-DDoS (CA Nº 032/2021-MP/PGJ - 3º TA) referente a AGOSTO/2025, conforme Fatura nº 300039388425 e documentos no SEI 2025.022586. </t>
  </si>
  <si>
    <t>693/2026</t>
  </si>
  <si>
    <t>Liquidação da NE nº 2026NE0000127 - Prestação de serviços de acesso dedicado à Internet com proteção Anti-DDoS (CA Nº 032/2021-MP/PGJ - 3º TA) referente a AGOSTO/2025, conforme Fatura nº 300039388425 e documentos no SEI 2025.022586.</t>
  </si>
  <si>
    <t>694/2026</t>
  </si>
  <si>
    <t>EMPRESA BRASILEIRA DE CORREIOS E TELEGRAFOS</t>
  </si>
  <si>
    <t>Liquidação da NE nº 2026NE0000040 - Ref. serviços e venda de produtos postais (CA 035/2021-MP/PGJ - 3° TA), no período do mês de MARÇO/26 , conforme Fatura nº 84766 e documentos no SEI 2026.008062.</t>
  </si>
  <si>
    <t>FATURA 8476603/2026</t>
  </si>
  <si>
    <t>701/2026</t>
  </si>
  <si>
    <t>17/4/2026</t>
  </si>
  <si>
    <t>2026.008062</t>
  </si>
  <si>
    <t>VR BENEFICIOS E SERVICOS DE PROCESSAMENTO S.A</t>
  </si>
  <si>
    <t>Liquidação da NE nº 2026NE0000026 - Ref. a prestação de serviço do sistema informatizado de registro e controle de ponto eletrônico, em ambiente web, para a Procuradoria-Geral de Justiça (CA 008/2025 - MP/PGJ - 1ºT.A.). NF-n° 76036, competência de MARÇO/2026 e demais documentos no SEI 2026.007738.</t>
  </si>
  <si>
    <t>76036/2026</t>
  </si>
  <si>
    <t>702/2026</t>
  </si>
  <si>
    <t>2026.007738</t>
  </si>
  <si>
    <t>CREDENCIAL ENGENHARIA LTDA ME</t>
  </si>
  <si>
    <t>Liquidação da NE nº 2025NE0002156 - Ref. aos serviços relativos à reforma da Promotoria de Itacoatiara, conf. NF-n° 8  e documentos no SEI 2026.005638.</t>
  </si>
  <si>
    <t>008/2026</t>
  </si>
  <si>
    <t>703/2026</t>
  </si>
  <si>
    <t>2026.005638</t>
  </si>
  <si>
    <t>MACRO SERVICOS CONSERVACAO E LIMPEZA LTDA</t>
  </si>
  <si>
    <t>Liquidação da NE nº 2026NE0000058 - Ref. serviço continuados de limpeza, conservação e higienização, no mês de MARÇO/2026, conforme NF-nº  178 e documentos no SEI 2026.00072.</t>
  </si>
  <si>
    <t>178/2026</t>
  </si>
  <si>
    <t>705/2026</t>
  </si>
  <si>
    <t>2026.008072</t>
  </si>
  <si>
    <t>CASA NOVA ENGENHARIA E CONSULTORIA LTDA  ME</t>
  </si>
  <si>
    <t>Liquidação da NE nº 2026NE0000035 - Ref. a serviço de manutenção preventiva e corretiva da ETE (C.A. 008/2021-MP/PGJ - 4ºT.A.), ref. MARÇO/2026, conforme NF n° 337 e documentos no SEI 2026.007961.</t>
  </si>
  <si>
    <t>337/2026</t>
  </si>
  <si>
    <t>706/2026</t>
  </si>
  <si>
    <t>2026.007961</t>
  </si>
  <si>
    <t>FACHINELI COMUNICACAO LTDA</t>
  </si>
  <si>
    <t>Liquidação da NE nº 2026NE0000024 - Ref. Serviço de Locação e Mensalidade de Link (Tefé) e Serviço de Locação e Mensalidade de Link (Coari, Humaitá, Iranduba, Itacoatiara, Manacapuru, Maués e Parintins) (CA 009/2024-MP/PGJ - 1° TA) relativo a JANEIRO/26 conforme NF-e n°2026000000000353 e documentos no SEI 2026.004050.</t>
  </si>
  <si>
    <t>00353/2026</t>
  </si>
  <si>
    <t>707/2026</t>
  </si>
  <si>
    <t>2026.004050</t>
  </si>
  <si>
    <t>Liquidação da NE nº 2026NE0000024 - Ref. Serviço de Locação e Mensalidade de Link (Tefé) e Serviço de Locação e Mensalidade de Link (Coari, Humaitá, Iranduba, Itacoatiara, Manacapuru, Maués e Parintins) (CA 009/2024-MP/PGJ - 1° TA) relativo a JANEIRO/26 conforme NF-e n° 2026000000000354 e documentos no SEI 2026.004050.</t>
  </si>
  <si>
    <t>00354/2026</t>
  </si>
  <si>
    <t>708/2026</t>
  </si>
  <si>
    <t>PRODAM PROCESSAMENTO DE DADOS AMAZONAS S A</t>
  </si>
  <si>
    <t>Liquidação da NE nº 2026NE0000153 - Ref. serviço execução de Sistema Prodam RH (CA 002/2025– MP/PGJ), referente ao mês de FEVEREIRO/2026, conforme NFS-nº 1253 e documentos no SEI 2026.005310.</t>
  </si>
  <si>
    <t>1253/2026</t>
  </si>
  <si>
    <t>709/2026</t>
  </si>
  <si>
    <t>2026.005310</t>
  </si>
  <si>
    <t>Liquidação da NE nº 2026NE0000007 - Ref. serviço de conectividade ponto a ponto em fibra óptica (CA 008/2023-MP/PGJ - 2ºT.A), ref. a FEVEREIRO/26, conforme NF-nº 1337 e documentos no SEI 2026.004403.</t>
  </si>
  <si>
    <t>1337/2026</t>
  </si>
  <si>
    <t>711/2026</t>
  </si>
  <si>
    <t>2026.004403</t>
  </si>
  <si>
    <t>2KS AGENCIA DIGITAL PUBLICIDADE LTDA</t>
  </si>
  <si>
    <t>Liquidação da NE nº 2026NE0000046 "- Ref. a Prestação de serviços de clipping digital e mailing (CA 019/2024 - MP/PGJ)
referente ao período de 26/02/2026 à 26/03/2026, conforme NF n° 951 e
demais documentos no SEI 2026.006598."</t>
  </si>
  <si>
    <t>951/2026</t>
  </si>
  <si>
    <t>712/2026</t>
  </si>
  <si>
    <t>2026.006598</t>
  </si>
  <si>
    <t>Liquidação da NE nº 2026NE0000015 - Ref. a prestação de serviço de sustentação (019/2021 - MP/PGJ), no período de Janeiro/2026 conf. NF-nº 1743 e demais documentos contidos no SEI 2026.006563.</t>
  </si>
  <si>
    <t>1743/2026</t>
  </si>
  <si>
    <t>713/2026</t>
  </si>
  <si>
    <t>2026.006563</t>
  </si>
  <si>
    <t>Liquidação da NE nº 2026NE0000015 - Ref. a prestação de serviços de Suporte de Primeiro Nível (CA 019/2021 - MP/PGJ) relativo a Janeiro/2026, conforme NFS-nº 1745 e documentos no SEI  2026.006569.</t>
  </si>
  <si>
    <t>1745/2026</t>
  </si>
  <si>
    <t>714/2026</t>
  </si>
  <si>
    <t>2026.006569</t>
  </si>
  <si>
    <t>Liquidação da NE nº 2026NE0000015 - Ref. a prestação de Prestação de Serviço de Garantia de Evolução Tecnológica e Funcional - GETF (CA 019/2021 - MP/PGJ) relativo a Janeiro/2026, conforme NFS-nº  1744 e documentos no SEI 2026.006567.</t>
  </si>
  <si>
    <t>1744/2026</t>
  </si>
  <si>
    <t>715/2026</t>
  </si>
  <si>
    <t>2026.006567</t>
  </si>
  <si>
    <t>Liquidação da NE nº 2026NE0000013 - Ref. a prestação de serviços sobre Infraestrutura (CA 019/2021 - MP/PGJ) relativo Janeiro/2026, conforme NFS-nº 1746 e documentos no SEI  2026.006570.</t>
  </si>
  <si>
    <t>1746/2026</t>
  </si>
  <si>
    <t>716/2026</t>
  </si>
  <si>
    <t>2026.006570</t>
  </si>
  <si>
    <t>Liquidação da NE nº 2026NE0000016 - Ref. a prestação do serviço SOB DEMANDA (CA 019/2021 - MP/PGJ), conforme NFS-nº 1142 e documentos no SEI 2026.003499.</t>
  </si>
  <si>
    <t>1142/2026</t>
  </si>
  <si>
    <t>717/2026</t>
  </si>
  <si>
    <t>2026.003499</t>
  </si>
  <si>
    <t>COMPANHIA DE SANEAMENTO DO AMAZONAS S/A</t>
  </si>
  <si>
    <t>Liquidação da NE nº 2026NE0000032 - Ref. fornecimento de água potável aos prédios das Promotorias de Justiça de Careiro da Várzea, fatura 7233443970983 e (CA 006/2022-MPAM/PGJ) relativo a Março/2026 conf. documentos no PI-SEI 2026.008146.</t>
  </si>
  <si>
    <t>FATURA 723344397098303/2026</t>
  </si>
  <si>
    <t>718/2026</t>
  </si>
  <si>
    <t>2026.008146</t>
  </si>
  <si>
    <t>Liquidação da NE nº 2026NE0000032 - Ref. fornecimento de água potável aos prédios das Promotorias de Justiça de Tabatinga, fatura 7233443971502 e (CA 006/2022-MPAM/PGJ) relativo a Março/2026 conf. documentos no PI-SEI 2026.008146.</t>
  </si>
  <si>
    <t>FATURA 723344397150203/2026</t>
  </si>
  <si>
    <t>719/2026</t>
  </si>
  <si>
    <t>Liquidação da NE nº 2026NE0000032 - Ref. fornecimento de água potável aos prédios das Promotorias de Justiça de Codajás, fatura 7233444012009 e (CA 006/2022-MPAM/PGJ) relativo a Março/2026 conf. documentos no PI-SEI 2026.008146.</t>
  </si>
  <si>
    <t>FATURA 723344401200903/2026</t>
  </si>
  <si>
    <t>720/2026</t>
  </si>
  <si>
    <t>Liquidação da NE nº 2026NE0000032 - Ref. fornecimento de água potável aos prédios das Promotorias de Justiça de Autazes, fatura 7233443973342 e (CA 006/2022-MPAM/PGJ) relativo a Março/2026 conf. documentos no PI-SEI 2026.008146.</t>
  </si>
  <si>
    <t>FATURA 723344397334203/2026</t>
  </si>
  <si>
    <t>721/2026</t>
  </si>
  <si>
    <t>Liquidação da NE nº 2026NE0000032 - Ref. fornecimento de água potável aos prédios das Promotorias de Justiça de Carauari, fatura 7233443969522 e (CA 006/2022-MPAM/PGJ) relativo a Março/2026 conf. documentos no PI-SEI 2026.008146.</t>
  </si>
  <si>
    <t>FATURA 723344396952203/2026</t>
  </si>
  <si>
    <t>722/2026</t>
  </si>
  <si>
    <t>Liquidação da NE nº 2026NE0000032 - Ref. fornecimento de água potável aos prédios das Promotorias de Justiça de Juruá, fatura 7233444011993 e (CA 006/2022-MPAM/PGJ) relativo a Março/2026 conf. documentos no PI-SEI 2026.008146.</t>
  </si>
  <si>
    <t>FATURA 723344401199303/2026</t>
  </si>
  <si>
    <t>723/2026</t>
  </si>
  <si>
    <t>Liquidação da NE nº 2026NE0000499 - Referente ao pagamento de taxas para licenciamento anual 2026 da frota da PGJ/AM ao DETRAN/AM, conforme despachos nº 256.2026.03AJ-SUBADM e 332.2026.03AJ-SUBADM e SEI nº 2026.005870, da placa QZQ-4I89.</t>
  </si>
  <si>
    <t>GUIA 01000067950014/2026</t>
  </si>
  <si>
    <t>724/2026</t>
  </si>
  <si>
    <t>Liquidação da NE nº 2026NE0000605 - Ref. ao pagamento de taxas para licenciamento anual 2026 da frota da PGJ/AM ao DETRAN/AM, conforme despachos nº 256.2026.03AJ-SUBADM e 332.2026.03AJ-SUBADM e SEI nº 2026.005870, da placa QZQ-4I89.</t>
  </si>
  <si>
    <t>725/2026</t>
  </si>
  <si>
    <t>Liquidação da NE nº 2026NE0000605 - Ref. ao pagamento de taxas para licenciamento anual 2026 da frota da PGJ/AM ao DETRAN/AM, conforme despachos nº 256.2026.03AJ-SUBADM e 332.2026.03AJ-SUBADM e SEI nº 2026.005870, da placa Placa QZY-3E60.</t>
  </si>
  <si>
    <t>GUIA 01000067950316/2026</t>
  </si>
  <si>
    <t>726/2026</t>
  </si>
  <si>
    <t>CONSELHO REGIONAL DE ENGENHARIA E AGRONOMIA DO ESTADO DO AMAZONAS</t>
  </si>
  <si>
    <t xml:space="preserve">Liquidação da NE nº 2026NE0000394 - Ref. ao pagamento de Anuidade Institucional - Exercício 2026 - CREA/AM, conf. despacho Nº 102.2026.04AJ-SUBADM.2086956.2023.022160 e documentos no SEI 2026.008959. </t>
  </si>
  <si>
    <t xml:space="preserve">BOLETO 283316783072148963/2026 </t>
  </si>
  <si>
    <t>22/4/2026</t>
  </si>
  <si>
    <t>733/2026</t>
  </si>
  <si>
    <t>2026.008959</t>
  </si>
  <si>
    <t>PRIME CONSULTORIA E ASSESSORIA EMPRESARIAL LTDA</t>
  </si>
  <si>
    <t>Liquidação da NE nº 2026NE0000011 - Ref. ao Serviço de gerenciamento de frota - CONSUMO (CA N° 007/2023-MP/PGJ) referente FEVEREIRO/2026 , conforme a NF 95736 e documentos no PI-SEI 2026.004806.</t>
  </si>
  <si>
    <t>95736/2026</t>
  </si>
  <si>
    <t>763/2026</t>
  </si>
  <si>
    <t>24/4/2026</t>
  </si>
  <si>
    <t>2026.004806</t>
  </si>
  <si>
    <t>Liquidação da NE nº 2026NE0000010 - Ref. ao Serviço de gerenciamento de frota - SERVIÇO (CA N° 007/2023-MP/PGJ) referente FEVEREIRO/2026, conforme a NF 95737 e documentos no PI-SEI 2026.004806.</t>
  </si>
  <si>
    <t>95737/2026</t>
  </si>
  <si>
    <t>764/2026</t>
  </si>
  <si>
    <t>AMAZONAS ENERGIA S.A</t>
  </si>
  <si>
    <t>Liquidação da NE nº 2026NE0000052 - Ref. serviço de fornecimento de energia elétrica dos  nas unidades consumidoras da Procuradoria-Geral de Justiça do Estado do Amazonas (CA 027/2024-MP/PGJ) relativo a MARÇO/2026, conforme Fatura nº 869937.03/2026.01 e documentos no SEI 2026.008976.</t>
  </si>
  <si>
    <t>FATURA 86993703/2026</t>
  </si>
  <si>
    <t>765/2026</t>
  </si>
  <si>
    <t>2026.008976</t>
  </si>
  <si>
    <t>Liquidação da NE nº 2026NE0000053 - Ref. serviço de fornecimento de energia elétrica dos Prédios Sede, Anexo Administrativo e Unidade da Belo Horizonte (CA 004/2024-MP/PGJ) relativo a MARÇO/2026, conforme Fatura nº 869937.03/2026.00&amp;#8203; e documentos no SEI 2026.008350.</t>
  </si>
  <si>
    <t>774/2026</t>
  </si>
  <si>
    <t>2026.008350</t>
  </si>
  <si>
    <t>MAPFRE SEGUROS GERAIS S/A</t>
  </si>
  <si>
    <t>Liquidação da NE nº 2026NE0000569 - Ref. a prestação do serviço de seguro para substituição de pára-brisa do veículo Toyota Yaris, placa QZF-2J11 (CA. 010/2023 - MP/PGJ), conforme os documentos no SEI 2026.002699.</t>
  </si>
  <si>
    <t>22127760/2026</t>
  </si>
  <si>
    <t>778/2026</t>
  </si>
  <si>
    <t>2026.002699</t>
  </si>
  <si>
    <t>JF ENGENHARIA E SERVICOS ESPECIALIZADOS LTDA</t>
  </si>
  <si>
    <t>Liquidação da NE nº 2026NE0000005 - Ref. prestação de  referente à prestação de serviços continuados de limpeza e conservação, higienização, serviços de copa, garçom, lavagem de veículos, jardinagem, manutenção predial e recepção, (CA 018/2025-MP/PGJ) relativo a Março/2026, conforme NFS-nº 424 e documentos no SEI 2026.007656.</t>
  </si>
  <si>
    <t>424/2026</t>
  </si>
  <si>
    <t>783/2026</t>
  </si>
  <si>
    <t>2026.007656</t>
  </si>
  <si>
    <t>FIOS TECNOLOGIA DA INFORMACAO LTDA</t>
  </si>
  <si>
    <t>Liquidação da NE nº 2026NE0000414 - Ref. a prestação de Serviço Telefônico Fixo Comutado – STFC e Serviço de Comunicação Multimídia - SCM (CA 008/2024 - MP/PGJ) referente a Março/2026, conforme NFS-e n° 1335 e documentos no SEI 2026.007592.</t>
  </si>
  <si>
    <t>1335/2026</t>
  </si>
  <si>
    <t>27/4/2026</t>
  </si>
  <si>
    <t>792/2026</t>
  </si>
  <si>
    <t>2026.007592</t>
  </si>
  <si>
    <t xml:space="preserve"> Liquidação da NE nº 2026NE0000394 - Ref. ao pagamento de ART da atividade de Gestão do Contrato Administrativo Nº 009/2026 - MP/PGJ, doc 29091288307226856-0, conf. documentos no SEI 2026.008728. </t>
  </si>
  <si>
    <t>BOLETO 29091288307226856/2026</t>
  </si>
  <si>
    <t>795/2026</t>
  </si>
  <si>
    <t>2026.008728</t>
  </si>
  <si>
    <t>VIA DIRETA TELECOMUNICACOES VIA SATELITE E INTERNET LTDA</t>
  </si>
  <si>
    <t>Liquidação da NE nº 2026NE0000027 - Ref. a prestação de serviços de conectividade a internet, via sátelite
(LEO), (CA n° 023/2024 - MP/PGJ) referente a FEVEREIRO/26 conforme NFSe nº 217 e demais documentos no PI-SEI 2026.006582.</t>
  </si>
  <si>
    <t>217/2026</t>
  </si>
  <si>
    <t>799/2026</t>
  </si>
  <si>
    <t>2026.006582</t>
  </si>
  <si>
    <t>Liquidação da NE nº 2026NE0000038 - Ref. a serviço de execução do Sistema Prodam RH (CA 002/2025 - MP/PGJ - 1ºT.A.), referente ao mês de MARÇO/2026, conforme NF-nº 1656 e documentos no SEI 2026.007804.</t>
  </si>
  <si>
    <t>1656/2026</t>
  </si>
  <si>
    <t>801/2026</t>
  </si>
  <si>
    <t>2026.007804</t>
  </si>
  <si>
    <t>Liquidação da NE nº 2026NE0000153 - Ref. a serviço de execução do Sistema Prodam RH (CA 002/2025 - MP/PGJ - 1ºT.A.), referente ao mês de MARÇO/2026, conforme NF-nº 1656 e documentos no SEI 2026.007804.</t>
  </si>
  <si>
    <t>802/2026</t>
  </si>
  <si>
    <t>ALFAMA COM E SERVIÇOS LTDA</t>
  </si>
  <si>
    <t>Liquidação da NE nº 2026NE0000050 - Ref. a prestação dos serviços de controle de pragas, nos prédios da PGJ/AM, em MANAUS, IRANDUBA, MANACAPURU e NOVO AIRÃO, relativo a MARÇO/2026 conforme NF-e n° 251 e documentos no SEI 2026.008392.</t>
  </si>
  <si>
    <t>251/2026</t>
  </si>
  <si>
    <t>28/42026</t>
  </si>
  <si>
    <t>803/2026</t>
  </si>
  <si>
    <t>2026.008392</t>
  </si>
  <si>
    <t>YURI HAASZ</t>
  </si>
  <si>
    <t>359/2026</t>
  </si>
  <si>
    <t>804/2026</t>
  </si>
  <si>
    <t>2026.008291</t>
  </si>
  <si>
    <t>Liquidação da NE nº 2025NE0001568 Ref.  a  8ª Medição de Prestação de Serviço de coleta e análise laboratoriais ref. MARÇO/2026, conf. NF-n° 121 e documentos no SEI 2026.008466</t>
  </si>
  <si>
    <t>121/2026</t>
  </si>
  <si>
    <t>805/2026</t>
  </si>
  <si>
    <t>2026.008466</t>
  </si>
  <si>
    <t>NTI BRASIL SOLUCOES DIGITAIS LTDA</t>
  </si>
  <si>
    <t>Liquidação da NE nº 2026NE0000179 - Ref. ao fornecimento de 02 licenças Architecture Engineering Construction Collection Single-user Annual Subscription Renewal (CA N° 002/2026 - MP/PGJ), conforme NFSe N° 53876 e documentos no PI- SEI 2026.007411.</t>
  </si>
  <si>
    <t>53876/2026</t>
  </si>
  <si>
    <t>806/2026</t>
  </si>
  <si>
    <t>2026.007411</t>
  </si>
  <si>
    <t>LINK CARD ADMINISTRADORA DE BENEFICIOS EIRELI EPP</t>
  </si>
  <si>
    <t>Liquidação da NE nº 2025NE0002552 - Ref. a prestação do serviços de abastecimentos (CA 001/2024-MP/PGJ), ref. a MARÇO/2026 conforme NFS-e n° 264061 e documentos no SEI 2026.008305.</t>
  </si>
  <si>
    <t>264061/2026</t>
  </si>
  <si>
    <t>807/2026</t>
  </si>
  <si>
    <t>2026.008305</t>
  </si>
  <si>
    <t>Liquidação da NE nº 2026NE0000239 - Ref. a prestação do serviços de abastecimentos (CA 001/2024-MP/PGJ), ref. a MARÇO/2026 conforme NFS-e n° 264061 e documentos no SEI 2026.008305.</t>
  </si>
  <si>
    <t>808/2026</t>
  </si>
  <si>
    <t>FUNDO DE MODERNIZACAO E REAPARELHAMENTO DO PODER JUDICIARIO ESTADUAL - FUNJEAM - MANAUS</t>
  </si>
  <si>
    <t>Liquidação da NE nº 2026NE0000343 - Ref. a CESSÃO ONEROSA DE USO DE BEM IMÓVEL N° 03/2026-TJAM, referente a MARÇO/2026, conforme documentos do SEI 2026.009734.</t>
  </si>
  <si>
    <t>MEMORANDO Nº 95/2026 TJ/AM</t>
  </si>
  <si>
    <t>809/2026</t>
  </si>
  <si>
    <t>2026.009734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</si>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</sst>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6]d/m/yyyy"/>
    <numFmt numFmtId="165" formatCode="_-&quot;R$ &quot;* #,##0.00_-;&quot;-R$ &quot;* #,##0.00_-;_-&quot;R$ &quot;* \-??_-;_-@_-"/>
    <numFmt numFmtId="166" formatCode="&quot;R$&quot;\ #,##0.00"/>
    <numFmt numFmtId="167" formatCode="_-[$R$-416]\ * #,##0.00_-;\-[$R$-416]\ * #,##0.00_-;_-[$R$-416]\ * &quot;-&quot;??_-;_-@_-"/>
  </numFmts>
  <fonts count="13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theme="4" tint="-0.249977111117893"/>
      <name val="Arial"/>
      <family val="2"/>
    </font>
    <font>
      <b/>
      <sz val="12"/>
      <color rgb="FFFFFFFF"/>
      <name val="Arial1"/>
      <charset val="1"/>
    </font>
    <font>
      <sz val="11"/>
      <name val="Calibri"/>
      <family val="2"/>
    </font>
    <font>
      <sz val="11"/>
      <name val="Calibri"/>
      <family val="2"/>
      <charset val="1"/>
    </font>
    <font>
      <u/>
      <sz val="11"/>
      <color rgb="FF0000FF"/>
      <name val="Calibri"/>
      <family val="2"/>
      <charset val="1"/>
    </font>
    <font>
      <u/>
      <sz val="11"/>
      <color theme="10"/>
      <name val="Calibri"/>
      <family val="2"/>
      <charset val="1"/>
    </font>
    <font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165" fontId="1" fillId="0" borderId="0" applyBorder="0" applyProtection="0"/>
    <xf numFmtId="0" fontId="10" fillId="0" borderId="0" applyBorder="0" applyProtection="0"/>
    <xf numFmtId="0" fontId="2" fillId="0" borderId="0"/>
    <xf numFmtId="0" fontId="11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2" applyFont="1" applyBorder="1" applyAlignment="1" applyProtection="1">
      <alignment wrapText="1"/>
    </xf>
    <xf numFmtId="0" fontId="10" fillId="0" borderId="2" xfId="2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65" fontId="8" fillId="0" borderId="2" xfId="1" applyFont="1" applyBorder="1" applyAlignment="1" applyProtection="1">
      <alignment vertical="center" wrapText="1"/>
    </xf>
    <xf numFmtId="0" fontId="9" fillId="0" borderId="0" xfId="0" applyFont="1" applyAlignment="1">
      <alignment wrapText="1"/>
    </xf>
    <xf numFmtId="0" fontId="9" fillId="0" borderId="2" xfId="2" applyFont="1" applyBorder="1" applyAlignment="1">
      <alignment wrapText="1"/>
    </xf>
    <xf numFmtId="0" fontId="9" fillId="0" borderId="2" xfId="0" applyFont="1" applyBorder="1" applyAlignment="1">
      <alignment wrapText="1"/>
    </xf>
    <xf numFmtId="49" fontId="9" fillId="0" borderId="2" xfId="0" applyNumberFormat="1" applyFont="1" applyBorder="1" applyAlignment="1">
      <alignment horizontal="center" vertical="center" wrapText="1"/>
    </xf>
    <xf numFmtId="165" fontId="9" fillId="0" borderId="2" xfId="1" applyFont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/>
    </xf>
    <xf numFmtId="165" fontId="8" fillId="0" borderId="2" xfId="1" applyFont="1" applyBorder="1" applyAlignment="1" applyProtection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/>
    <xf numFmtId="164" fontId="9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2" applyBorder="1" applyAlignment="1">
      <alignment wrapText="1"/>
    </xf>
    <xf numFmtId="164" fontId="8" fillId="0" borderId="2" xfId="0" applyNumberFormat="1" applyFont="1" applyBorder="1" applyAlignment="1">
      <alignment horizontal="center" vertical="center"/>
    </xf>
    <xf numFmtId="165" fontId="9" fillId="0" borderId="2" xfId="1" applyFont="1" applyBorder="1" applyAlignment="1">
      <alignment vertical="center"/>
    </xf>
    <xf numFmtId="166" fontId="8" fillId="0" borderId="2" xfId="0" applyNumberFormat="1" applyFont="1" applyBorder="1" applyAlignment="1">
      <alignment horizontal="center" vertical="center" wrapText="1"/>
    </xf>
    <xf numFmtId="167" fontId="9" fillId="0" borderId="2" xfId="1" applyNumberFormat="1" applyFont="1" applyBorder="1" applyAlignment="1">
      <alignment horizontal="right" vertical="center" wrapText="1"/>
    </xf>
    <xf numFmtId="0" fontId="10" fillId="0" borderId="2" xfId="2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4" fontId="0" fillId="0" borderId="0" xfId="0" applyNumberFormat="1"/>
    <xf numFmtId="0" fontId="10" fillId="0" borderId="2" xfId="4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/>
    </xf>
    <xf numFmtId="0" fontId="10" fillId="0" borderId="2" xfId="4" applyFont="1" applyBorder="1" applyAlignment="1">
      <alignment wrapText="1"/>
    </xf>
    <xf numFmtId="0" fontId="10" fillId="0" borderId="2" xfId="4" applyFont="1" applyBorder="1" applyAlignment="1">
      <alignment horizontal="left" vertical="center" wrapText="1"/>
    </xf>
    <xf numFmtId="0" fontId="12" fillId="0" borderId="2" xfId="2" applyFont="1" applyBorder="1" applyAlignment="1">
      <alignment wrapText="1"/>
    </xf>
    <xf numFmtId="49" fontId="3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left"/>
    </xf>
    <xf numFmtId="0" fontId="5" fillId="0" borderId="1" xfId="3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</cellXfs>
  <cellStyles count="5">
    <cellStyle name="Hiperlink" xfId="2" builtinId="8"/>
    <cellStyle name="Hyperlink" xfId="4" xr:uid="{2F3C553E-9ADC-46F4-A056-A10D629350EC}"/>
    <cellStyle name="Moeda" xfId="1" builtinId="4"/>
    <cellStyle name="Normal" xfId="0" builtinId="0"/>
    <cellStyle name="Normal 2" xfId="3" xr:uid="{49FED509-C2BB-4CB4-B5B3-32CBECA62384}"/>
  </cellStyles>
  <dxfs count="2">
    <dxf>
      <numFmt numFmtId="168" formatCode="00&quot;.&quot;000&quot;.&quot;000&quot;/&quot;0000&quot;-&quot;00"/>
    </dxf>
    <dxf>
      <numFmt numFmtId="169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C0720FAD-2CAF-4788-9F6F-70E2939F7DE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4057089" cy="82456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6/TRANSPAR&#202;NCIA/1%20-%20ORDEM%20CRONOL&#211;GICA%20DE%20PAGAMENTOS/04.Abril/4.ORDEM_CRONOL&#211;GICA_%20DE_%20PAGAMENTOS_ABRIL.xlsx" TargetMode="External"/><Relationship Id="rId1" Type="http://schemas.openxmlformats.org/officeDocument/2006/relationships/externalLinkPath" Target="4.ORDEM_CRONOL&#211;GICA_%20DE_%20PAGAMENTOS_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">
          <cell r="M2" t="str">
            <v>ABRIL/2026</v>
          </cell>
        </row>
        <row r="23">
          <cell r="A23" t="str">
            <v>Data da última atualização: 04/05/2026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pam.mp.br/images/CT_04-2024_-_MP-PGJ_9c22c.pdf" TargetMode="External"/><Relationship Id="rId21" Type="http://schemas.openxmlformats.org/officeDocument/2006/relationships/hyperlink" Target="https://www.mpam.mp.br/images-j5/DOF/2026/TRANSPARENCIA/Ordem%20Cronologica/Abril/SERVICOS/NFS_127_2026_A_S_PINTO.pdf" TargetMode="External"/><Relationship Id="rId42" Type="http://schemas.openxmlformats.org/officeDocument/2006/relationships/hyperlink" Target="https://www.mpam.mp.br/images-j5/DOF/2026/TRANSPARENCIA/Ordem%20Cronologica/Abril/SERVICOS/NFS_113_2026_ANA_STEFANIE.pdf" TargetMode="External"/><Relationship Id="rId63" Type="http://schemas.openxmlformats.org/officeDocument/2006/relationships/hyperlink" Target="https://www.mpam.mp.br/images-j5/DOF/2026/TRANSPARENCIA/Ordem%20Cronologica/Abril/SERVICOS/FATURA_8476603_2026_CORREIOS.pdf" TargetMode="External"/><Relationship Id="rId84" Type="http://schemas.openxmlformats.org/officeDocument/2006/relationships/hyperlink" Target="https://www.mpam.mp.br/images/CT_n_019-2021-MP-PGJ_60243.pdf" TargetMode="External"/><Relationship Id="rId138" Type="http://schemas.openxmlformats.org/officeDocument/2006/relationships/hyperlink" Target="https://www.mpam.mp.br/images-j5/DOF/2026/TRANSPARENCIA/Ordem%20Cronologica/Abril/SERVICOS/NFS_264061_2026_LINK_CARD.pdf" TargetMode="External"/><Relationship Id="rId107" Type="http://schemas.openxmlformats.org/officeDocument/2006/relationships/hyperlink" Target="https://www.mpam.mp.br/images-j5/DOF/2026/TRANSPARENCIA/Ordem%20Cronologica/Abril/SERVICOS/BOLETO_283316783072148963_2026_CREA_AM.pdf" TargetMode="External"/><Relationship Id="rId11" Type="http://schemas.openxmlformats.org/officeDocument/2006/relationships/hyperlink" Target="https://www.mpam.mp.br/images-j5/DOF/2026/TRANSPARENCIA/Ordem%20Cronologica/Abril/SERVICOS/GUIA_01000049369313_2026_QZH4H69_DETRAN_AM.pdf" TargetMode="External"/><Relationship Id="rId32" Type="http://schemas.openxmlformats.org/officeDocument/2006/relationships/hyperlink" Target="https://www.mpam.mp.br/images-j5/DOF/2026/TRANSPARENCIA/Ordem%20Cronologica/Abril/SERVICOS/GUIA_01000049369810_2026_QZH4F69_DETRAN_AM.pdf" TargetMode="External"/><Relationship Id="rId53" Type="http://schemas.openxmlformats.org/officeDocument/2006/relationships/hyperlink" Target="https://www.mpam.mp.br/images/CC_005-2025_fe9a8.pdf" TargetMode="External"/><Relationship Id="rId74" Type="http://schemas.openxmlformats.org/officeDocument/2006/relationships/hyperlink" Target="https://www.mpam.mp.br/images-j5/DOF/2026/TRANSPARENCIA/Ordem%20Cronologica/Abril/SERVICOS/NFS_353_2026_FACHINELI.pdf" TargetMode="External"/><Relationship Id="rId128" Type="http://schemas.openxmlformats.org/officeDocument/2006/relationships/hyperlink" Target="https://www.mpam.mp.br/images-j5/DOF/2026/TRANSPARENCIA/Ordem%20Cronologica/Abril/SERVICOS/NFS_359_2026_YURI_HAASZ.pdf" TargetMode="External"/><Relationship Id="rId5" Type="http://schemas.openxmlformats.org/officeDocument/2006/relationships/hyperlink" Target="https://www.mpam.mp.br/images-j5/DOF/2026/TRANSPARENCIA/Ordem%20Cronologica/Abril/SERVICOS/GUIA_01000049367116_2026_QZH4B29_DETRAN_AM.pdf" TargetMode="External"/><Relationship Id="rId90" Type="http://schemas.openxmlformats.org/officeDocument/2006/relationships/hyperlink" Target="https://www.mpam.mp.br/images-j5/DOF/2026/TRANSPARENCIA/Ordem%20Cronologica/Abril/SERVICOS/NFS_1746_2026_SOFTPLAN.pdf" TargetMode="External"/><Relationship Id="rId95" Type="http://schemas.openxmlformats.org/officeDocument/2006/relationships/hyperlink" Target="https://www.mpam.mp.br/images-j5/DOF/2026/TRANSPARENCIA/Ordem%20Cronologica/Abril/SERVICOS/FATURA_723344397334203_2026_COSAMA_AUTAZES.pdf" TargetMode="External"/><Relationship Id="rId22" Type="http://schemas.openxmlformats.org/officeDocument/2006/relationships/hyperlink" Target="https://www.mpam.mp.br/images-j5/DOF/2026/TRANSPARENCIA/Ordem%20Cronologica/Abril/SERVICOS/GUIA_01000049374210_2026_QZJ7J69_DETRAN_AM.pdf" TargetMode="External"/><Relationship Id="rId27" Type="http://schemas.openxmlformats.org/officeDocument/2006/relationships/hyperlink" Target="https://www.mpam.mp.br/images-j5/DOF/2026/TRANSPARENCIA/Ordem%20Cronologica/Abril/SERVICOS/GUIA_01000049372012_2026_QZH4H29_DETRAN_AM.pdf" TargetMode="External"/><Relationship Id="rId43" Type="http://schemas.openxmlformats.org/officeDocument/2006/relationships/hyperlink" Target="https://www.mpam.mp.br/images-j5/DOF/2026/TRANSPARENCIA/Ordem%20Cronologica/Abril/SERVICOS/NFS_13_2026_CONTEMPORANEO.pdf" TargetMode="External"/><Relationship Id="rId48" Type="http://schemas.openxmlformats.org/officeDocument/2006/relationships/hyperlink" Target="https://www.mpam.mp.br/images/CT_020-2025_b9814.pdf" TargetMode="External"/><Relationship Id="rId64" Type="http://schemas.openxmlformats.org/officeDocument/2006/relationships/hyperlink" Target="https://www.mpam.mp.br/images/1%C2%BA_TA_ao_CT_008-2025_5e850.pdf" TargetMode="External"/><Relationship Id="rId69" Type="http://schemas.openxmlformats.org/officeDocument/2006/relationships/hyperlink" Target="https://www.mpam.mp.br/images/CT_019-2025_e6af8.pdf" TargetMode="External"/><Relationship Id="rId113" Type="http://schemas.openxmlformats.org/officeDocument/2006/relationships/hyperlink" Target="https://www.mpam.mp.br/images-j5/DOF/2026/TRANSPARENCIA/Ordem%20Cronologica/Abril/SERVICOS/NFS_424_2026_JF_ENGENHARIA.pdf" TargetMode="External"/><Relationship Id="rId118" Type="http://schemas.openxmlformats.org/officeDocument/2006/relationships/hyperlink" Target="https://www.mpam.mp.br/images/CT_10-2023_-_MP-PGJ_bfaf3.pdf" TargetMode="External"/><Relationship Id="rId134" Type="http://schemas.openxmlformats.org/officeDocument/2006/relationships/hyperlink" Target="https://www.mpam.mp.br/images/CT_n.%C2%BA_002-2025_-_MP-PGJ_aed9a.pdf" TargetMode="External"/><Relationship Id="rId139" Type="http://schemas.openxmlformats.org/officeDocument/2006/relationships/hyperlink" Target="https://www.mpam.mp.br/images-j5/DOF/2026/TRANSPARENCIA/Ordem%20Cronologica/Abril/SERVICOS/NFS_264061_2026_LINK_CARD.pdf" TargetMode="External"/><Relationship Id="rId80" Type="http://schemas.openxmlformats.org/officeDocument/2006/relationships/hyperlink" Target="https://www.mpam.mp.br/images/1%C2%BA_TA_AO_CT_019-2024_f6135.pdf" TargetMode="External"/><Relationship Id="rId85" Type="http://schemas.openxmlformats.org/officeDocument/2006/relationships/hyperlink" Target="https://www.mpam.mp.br/images/CT_n_019-2021-MP-PGJ_60243.pdf" TargetMode="External"/><Relationship Id="rId12" Type="http://schemas.openxmlformats.org/officeDocument/2006/relationships/hyperlink" Target="https://www.mpam.mp.br/images-j5/DOF/2026/TRANSPARENCIA/Ordem%20Cronologica/Abril/SERVICOS/NFS_38_2026_G_REFRIGERACAO_LTDA.pdf" TargetMode="External"/><Relationship Id="rId17" Type="http://schemas.openxmlformats.org/officeDocument/2006/relationships/hyperlink" Target="https://www.mpam.mp.br/images-j5/DOF/2026/TRANSPARENCIA/Ordem%20Cronologica/Abril/SERVICOS/NFS_761_2026_LOGIC_PRO.pdf" TargetMode="External"/><Relationship Id="rId33" Type="http://schemas.openxmlformats.org/officeDocument/2006/relationships/hyperlink" Target="https://www.mpam.mp.br/images-j5/DOF/2026/TRANSPARENCIA/Ordem%20Cronologica/Abril/SERVICOS/GUIA_01000049369518_2026_QZH4F29_DETRAN_AM.pdf" TargetMode="External"/><Relationship Id="rId38" Type="http://schemas.openxmlformats.org/officeDocument/2006/relationships/hyperlink" Target="https://www.mpam.mp.br/images-j5/DOF/2026/TRANSPARENCIA/Ordem%20Cronologica/Abril/SERVICOS/NFS_1145_2026_SOFTPLAN.pdf" TargetMode="External"/><Relationship Id="rId59" Type="http://schemas.openxmlformats.org/officeDocument/2006/relationships/hyperlink" Target="https://www.mpam.mp.br/images/CT_n%C2%BA_32-MP-PGJ_4ec7e.pdf," TargetMode="External"/><Relationship Id="rId103" Type="http://schemas.openxmlformats.org/officeDocument/2006/relationships/hyperlink" Target="https://www.mpam.mp.br/images/CCT_06-2022_-_MP-PGJ_b19f3.pdf" TargetMode="External"/><Relationship Id="rId108" Type="http://schemas.openxmlformats.org/officeDocument/2006/relationships/hyperlink" Target="https://www.mpam.mp.br/images-j5/DOF/2026/TRANSPARENCIA/Ordem%20Cronologica/Abril/SERVICOS/NFS_95736_2026_PRIME.pdf" TargetMode="External"/><Relationship Id="rId124" Type="http://schemas.openxmlformats.org/officeDocument/2006/relationships/hyperlink" Target="https://www.mpam.mp.br/images-j5/DOF/2026/TRANSPARENCIA/Ordem%20Cronologica/Abril/SERVICOS/NFS_217_2026_VIA_DIRETA.pdf" TargetMode="External"/><Relationship Id="rId129" Type="http://schemas.openxmlformats.org/officeDocument/2006/relationships/hyperlink" Target="https://www.mpam.mp.br/images-j5/DOF/2026/TRANSPARENCIA/Ordem%20Cronologica/Abril/SERVICOS/NFS_121_2026_ANA_STEFANIE.pdf" TargetMode="External"/><Relationship Id="rId54" Type="http://schemas.openxmlformats.org/officeDocument/2006/relationships/hyperlink" Target="https://www.mpam.mp.br/images/CT_n_019-2021-MP-PGJ_60243.pdf" TargetMode="External"/><Relationship Id="rId70" Type="http://schemas.openxmlformats.org/officeDocument/2006/relationships/hyperlink" Target="https://www.mpam.mp.br/images/4%C2%BA_TA_ao_CT_n%C2%BA_008-2021_-_MP-PGJ_fda14.pdf" TargetMode="External"/><Relationship Id="rId75" Type="http://schemas.openxmlformats.org/officeDocument/2006/relationships/hyperlink" Target="https://www.mpam.mp.br/images-j5/DOF/2026/TRANSPARENCIA/Ordem%20Cronologica/Abril/SERVICOS/NFS_354_2026_FACHINELI.pdf" TargetMode="External"/><Relationship Id="rId91" Type="http://schemas.openxmlformats.org/officeDocument/2006/relationships/hyperlink" Target="https://www.mpam.mp.br/images-j5/DOF/2026/TRANSPARENCIA/Ordem%20Cronologica/Abril/SERVICOS/NFS_1142_2026_SOFTPLAN.pdf" TargetMode="External"/><Relationship Id="rId96" Type="http://schemas.openxmlformats.org/officeDocument/2006/relationships/hyperlink" Target="https://www.mpam.mp.br/images-j5/DOF/2026/TRANSPARENCIA/Ordem%20Cronologica/Abril/SERVICOS/FATURA_723344396952203_2026_COSAMA_CARAUARI.pdf" TargetMode="External"/><Relationship Id="rId140" Type="http://schemas.openxmlformats.org/officeDocument/2006/relationships/hyperlink" Target="https://www.mpam.mp.br/images/CT_01-2024_-_MP-PGJ_ac2a1.pdf" TargetMode="External"/><Relationship Id="rId145" Type="http://schemas.openxmlformats.org/officeDocument/2006/relationships/drawing" Target="../drawings/drawing1.xml"/><Relationship Id="rId1" Type="http://schemas.openxmlformats.org/officeDocument/2006/relationships/hyperlink" Target="https://www.mpam.mp.br/images-j5/DOF/2026/TRANSPARENCIA/Ordem%20Cronologica/Abril/SERVICOS/GUIA_01000049365113_2026_PHQ5529_DETRAN_AM.pdf" TargetMode="External"/><Relationship Id="rId6" Type="http://schemas.openxmlformats.org/officeDocument/2006/relationships/hyperlink" Target="https://www.mpam.mp.br/images-j5/DOF/2026/TRANSPARENCIA/Ordem%20Cronologica/Abril/SERVICOS/GUIA_01000049367213_2026_QZH4G89_DETRAN_AM.pdf" TargetMode="External"/><Relationship Id="rId23" Type="http://schemas.openxmlformats.org/officeDocument/2006/relationships/hyperlink" Target="https://www.mpam.mp.br/images-j5/DOF/2026/TRANSPARENCIA/Ordem%20Cronologica/Abril/SERVICOS/GUIA_01000049373612_2026_QZH4I39_DETRAN_AM.pdf" TargetMode="External"/><Relationship Id="rId28" Type="http://schemas.openxmlformats.org/officeDocument/2006/relationships/hyperlink" Target="https://www.mpam.mp.br/images-j5/DOF/2026/TRANSPARENCIA/Ordem%20Cronologica/Abril/SERVICOS/GUIA_01000049371717_2026_QZH4H99_DETRAN_AM.pdf" TargetMode="External"/><Relationship Id="rId49" Type="http://schemas.openxmlformats.org/officeDocument/2006/relationships/hyperlink" Target="https://www.mpam.mp.br/images/CT_020-2025_b9814.pdf" TargetMode="External"/><Relationship Id="rId114" Type="http://schemas.openxmlformats.org/officeDocument/2006/relationships/hyperlink" Target="https://www.mpam.mp.br/images/CT_07-2023_-_MP-PGJ_fb5b5.pdf" TargetMode="External"/><Relationship Id="rId119" Type="http://schemas.openxmlformats.org/officeDocument/2006/relationships/hyperlink" Target="https://www.mpam.mp.br/images/CT_018-2025_6c360.pdf" TargetMode="External"/><Relationship Id="rId44" Type="http://schemas.openxmlformats.org/officeDocument/2006/relationships/hyperlink" Target="https://www.mpam.mp.br/images-j5/DOF/2026/TRANSPARENCIA/Ordem%20Cronologica/Abril/SERVICOS/FATURA_16485_2026_CERRADO.pdf" TargetMode="External"/><Relationship Id="rId60" Type="http://schemas.openxmlformats.org/officeDocument/2006/relationships/hyperlink" Target="https://www.mpam.mp.br/images/CT_n%C2%BA_32-MP-PGJ_4ec7e.pdf," TargetMode="External"/><Relationship Id="rId65" Type="http://schemas.openxmlformats.org/officeDocument/2006/relationships/hyperlink" Target="https://www.mpam.mp.br/images-j5/DOF/2026/TRANSPARENCIA/Ordem%20Cronologica/Abril/SERVICOS/NFS_76036_2026_VR.pdf" TargetMode="External"/><Relationship Id="rId81" Type="http://schemas.openxmlformats.org/officeDocument/2006/relationships/hyperlink" Target="https://www.mpam.mp.br/images-j5/DOF/2026/TRANSPARENCIA/Ordem%20Cronologica/Abril/SERVICOS/NFS_951_2026_2KS.pdf" TargetMode="External"/><Relationship Id="rId86" Type="http://schemas.openxmlformats.org/officeDocument/2006/relationships/hyperlink" Target="https://www.mpam.mp.br/images/CT_n_019-2021-MP-PGJ_60243.pdf" TargetMode="External"/><Relationship Id="rId130" Type="http://schemas.openxmlformats.org/officeDocument/2006/relationships/hyperlink" Target="https://www.mpam.mp.br/images/CT_24-2023_-_MP-PGJ_933fa.pdf" TargetMode="External"/><Relationship Id="rId135" Type="http://schemas.openxmlformats.org/officeDocument/2006/relationships/hyperlink" Target="https://www.mpam.mp.br/images/CT_23-2024_-_MP-PGJ_88c32.pdf" TargetMode="External"/><Relationship Id="rId13" Type="http://schemas.openxmlformats.org/officeDocument/2006/relationships/hyperlink" Target="https://www.mpam.mp.br/images-j5/DOF/2026/TRANSPARENCIA/Ordem%20Cronologica/Abril/SERVICOS/FATURA_179247818042026_PREVILEMOS_LTDA.pdf" TargetMode="External"/><Relationship Id="rId18" Type="http://schemas.openxmlformats.org/officeDocument/2006/relationships/hyperlink" Target="https://www.mpam.mp.br/images-j5/DOF/2026/TRANSPARENCIA/Ordem%20Cronologica/Abril/SERVICOS/FATURA_2307403_2026_SAAE_ITACOATIARA.pdf" TargetMode="External"/><Relationship Id="rId39" Type="http://schemas.openxmlformats.org/officeDocument/2006/relationships/hyperlink" Target="https://www.mpam.mp.br/images-j5/DOF/2026/TRANSPARENCIA/Ordem%20Cronologica/Abril/SERVICOS/NFS_1143_2026_SOFTPLAN.pdf" TargetMode="External"/><Relationship Id="rId109" Type="http://schemas.openxmlformats.org/officeDocument/2006/relationships/hyperlink" Target="https://www.mpam.mp.br/images-j5/DOF/2026/TRANSPARENCIA/Ordem%20Cronologica/Abril/SERVICOS/NFS_95737_2026_PRIME.pdf" TargetMode="External"/><Relationship Id="rId34" Type="http://schemas.openxmlformats.org/officeDocument/2006/relationships/hyperlink" Target="https://www.mpam.mp.br/images/CT_17-2024_-_MP-PGJ_5fa2a.pdf" TargetMode="External"/><Relationship Id="rId50" Type="http://schemas.openxmlformats.org/officeDocument/2006/relationships/hyperlink" Target="https://www.mpam.mp.br/images/Carta_Contrato_n%C2%BA_07-PGJ_-_MP-PGJ_7e36e.pdf" TargetMode="External"/><Relationship Id="rId55" Type="http://schemas.openxmlformats.org/officeDocument/2006/relationships/hyperlink" Target="https://www.mpam.mp.br/images/CT_n_019-2021-MP-PGJ_60243.pdf" TargetMode="External"/><Relationship Id="rId76" Type="http://schemas.openxmlformats.org/officeDocument/2006/relationships/hyperlink" Target="https://www.mpam.mp.br/images-j5/DCCON/2026/TERMOS%20ADITIVOS%20-%20CONTRATO/1o%20TA%20AO%20CT%20002-2025.pdf" TargetMode="External"/><Relationship Id="rId97" Type="http://schemas.openxmlformats.org/officeDocument/2006/relationships/hyperlink" Target="https://www.mpam.mp.br/images-j5/DOF/2026/TRANSPARENCIA/Ordem%20Cronologica/Abril/SERVICOS/FATURA_7233444011993_2026_COSAMA_JURUA.pdf" TargetMode="External"/><Relationship Id="rId104" Type="http://schemas.openxmlformats.org/officeDocument/2006/relationships/hyperlink" Target="https://www.mpam.mp.br/images/CCT_06-2022_-_MP-PGJ_b19f3.pdf" TargetMode="External"/><Relationship Id="rId120" Type="http://schemas.openxmlformats.org/officeDocument/2006/relationships/hyperlink" Target="https://www.mpam.mp.br/images/CT_08-2024_-_MP-PGJ_976bb.pdf" TargetMode="External"/><Relationship Id="rId125" Type="http://schemas.openxmlformats.org/officeDocument/2006/relationships/hyperlink" Target="https://www.mpam.mp.br/images-j5/DOF/2026/TRANSPARENCIA/Ordem%20Cronologica/Abril/SERVICOS/NFS_1656_2026_PRODAM.pdf" TargetMode="External"/><Relationship Id="rId141" Type="http://schemas.openxmlformats.org/officeDocument/2006/relationships/hyperlink" Target="https://www.mpam.mp.br/images/CT_01-2024_-_MP-PGJ_ac2a1.pdf" TargetMode="External"/><Relationship Id="rId7" Type="http://schemas.openxmlformats.org/officeDocument/2006/relationships/hyperlink" Target="https://www.mpam.mp.br/images-j5/DOF/2026/TRANSPARENCIA/Ordem%20Cronologica/Abril/SERVICOS/GUIA_01000049367515_2026_QZH4G09_DETRAN_AM.pdf" TargetMode="External"/><Relationship Id="rId71" Type="http://schemas.openxmlformats.org/officeDocument/2006/relationships/hyperlink" Target="https://www.mpam.mp.br/images-j5/DOF/2026/TRANSPARENCIA/Ordem%20Cronologica/Abril/SERVICOS/NFS_337_2026_CASA_NOVA.pdf" TargetMode="External"/><Relationship Id="rId92" Type="http://schemas.openxmlformats.org/officeDocument/2006/relationships/hyperlink" Target="https://www.mpam.mp.br/images-j5/DOF/2026/TRANSPARENCIA/Ordem%20Cronologica/Abril/SERVICOS/FATURA_723344397098303_2026_COSAMA_CAREIRO_DA_VARZEA.pdf" TargetMode="External"/><Relationship Id="rId2" Type="http://schemas.openxmlformats.org/officeDocument/2006/relationships/hyperlink" Target="https://www.mpam.mp.br/images-j5/DOF/2026/TRANSPARENCIA/Ordem%20Cronologica/Abril/SERVICOS/GUIA_01000049366314_2026_PHQ5479_DETRAN_AM.pdf" TargetMode="External"/><Relationship Id="rId29" Type="http://schemas.openxmlformats.org/officeDocument/2006/relationships/hyperlink" Target="https://www.mpam.mp.br/images-j5/DOF/2026/TRANSPARENCIA/Ordem%20Cronologica/Abril/SERVICOS/GUIA_01000049371415_2026_QZH4I79_DETRAN_AM.pdf" TargetMode="External"/><Relationship Id="rId24" Type="http://schemas.openxmlformats.org/officeDocument/2006/relationships/hyperlink" Target="https://www.mpam.mp.br/images-j5/DOF/2026/TRANSPARENCIA/Ordem%20Cronologica/Abril/SERVICOS/GUIA_01000049373213_2026_QZH4C79_DETRAN_AM.pdf" TargetMode="External"/><Relationship Id="rId40" Type="http://schemas.openxmlformats.org/officeDocument/2006/relationships/hyperlink" Target="https://www.mpam.mp.br/images-j5/DOF/2026/TRANSPARENCIA/Ordem%20Cronologica/Abril/SERVICOS/NFS_1274_2026_SOFTPLAN.pdf" TargetMode="External"/><Relationship Id="rId45" Type="http://schemas.openxmlformats.org/officeDocument/2006/relationships/hyperlink" Target="https://www.mpam.mp.br/images/CT_22-2023_-_MP-PGJ_e60b0.pdf" TargetMode="External"/><Relationship Id="rId66" Type="http://schemas.openxmlformats.org/officeDocument/2006/relationships/hyperlink" Target="https://www.mpam.mp.br/images-j5/DOF/2026/TRANSPARENCIA/Ordem%20Cronologica/Abril/SERVICOS/NFS_008_2026_CREDENCIAL.pdf" TargetMode="External"/><Relationship Id="rId87" Type="http://schemas.openxmlformats.org/officeDocument/2006/relationships/hyperlink" Target="https://www.mpam.mp.br/images-j5/DOF/2026/TRANSPARENCIA/Ordem%20Cronologica/Abril/SERVICOS/NFS_1743_2026_SOFTPLAN.pdf" TargetMode="External"/><Relationship Id="rId110" Type="http://schemas.openxmlformats.org/officeDocument/2006/relationships/hyperlink" Target="https://www.mpam.mp.br/images-j5/DOF/2026/TRANSPARENCIA/Ordem%20Cronologica/Abril/SERVICOS/FATURA_86993703_2026_AMAZONAS_ENERGIA.pdf" TargetMode="External"/><Relationship Id="rId115" Type="http://schemas.openxmlformats.org/officeDocument/2006/relationships/hyperlink" Target="https://www.mpam.mp.br/images/CT_07-2023_-_MP-PGJ_fb5b5.pdf" TargetMode="External"/><Relationship Id="rId131" Type="http://schemas.openxmlformats.org/officeDocument/2006/relationships/hyperlink" Target="https://www.mpam.mp.br/images/CC_005-2025_fe9a8.pdf" TargetMode="External"/><Relationship Id="rId136" Type="http://schemas.openxmlformats.org/officeDocument/2006/relationships/hyperlink" Target="https://www.mpam.mp.br/images-j5/DCCON/2026/CONTRATOS/CT%20002-2026.pdf" TargetMode="External"/><Relationship Id="rId61" Type="http://schemas.openxmlformats.org/officeDocument/2006/relationships/hyperlink" Target="https://www.mpam.mp.br/images-j5/DOF/2026/TRANSPARENCIA/Ordem%20Cronologica/Abril/SERVICOS/NFS_49_2026_CONTEMPORANEO.pdf" TargetMode="External"/><Relationship Id="rId82" Type="http://schemas.openxmlformats.org/officeDocument/2006/relationships/hyperlink" Target="https://www.mpam.mp.br/images/CT_n_019-2021-MP-PGJ_60243.pdf" TargetMode="External"/><Relationship Id="rId19" Type="http://schemas.openxmlformats.org/officeDocument/2006/relationships/hyperlink" Target="https://www.mpam.mp.br/images-j5/DOF/2026/TRANSPARENCIA/Ordem%20Cronologica/Abril/SERVICOS/NFS_22_2026_TALENTOS_LTDA.pdf" TargetMode="External"/><Relationship Id="rId14" Type="http://schemas.openxmlformats.org/officeDocument/2006/relationships/hyperlink" Target="https://www.mpam.mp.br/images-j5/DOF/2026/TRANSPARENCIA/Ordem%20Cronologica/Abril/SERVICOS/NFS_4644472_2026_ALELO.pdf" TargetMode="External"/><Relationship Id="rId30" Type="http://schemas.openxmlformats.org/officeDocument/2006/relationships/hyperlink" Target="https://www.mpam.mp.br/images-j5/DOF/2026/TRANSPARENCIA/Ordem%20Cronologica/Abril/SERVICOS/GUIA_01000049370710_2026_QZH4J19_DETRAN_AM.pdf" TargetMode="External"/><Relationship Id="rId35" Type="http://schemas.openxmlformats.org/officeDocument/2006/relationships/hyperlink" Target="https://www.mpam.mp.br/images-j5/DOF/2026/TRANSPARENCIA/Ordem%20Cronologica/Abril/SERVICOS/FATURA_300039388425_2025_OI.pdf" TargetMode="External"/><Relationship Id="rId56" Type="http://schemas.openxmlformats.org/officeDocument/2006/relationships/hyperlink" Target="https://www.mpam.mp.br/images/CT_n_019-2021-MP-PGJ_60243.pdf" TargetMode="External"/><Relationship Id="rId77" Type="http://schemas.openxmlformats.org/officeDocument/2006/relationships/hyperlink" Target="https://www.mpam.mp.br/images-j5/DOF/2026/TRANSPARENCIA/Ordem%20Cronologica/Abril/SERVICOS/NFS_1253_2026_PRODAM.pdf" TargetMode="External"/><Relationship Id="rId100" Type="http://schemas.openxmlformats.org/officeDocument/2006/relationships/hyperlink" Target="https://www.mpam.mp.br/images-j5/DOF/2026/TRANSPARENCIA/Ordem%20Cronologica/Abril/SERVICOS/GUIA_01000067950316_QZY3E60_2026_DETRAN_AM.pdf" TargetMode="External"/><Relationship Id="rId105" Type="http://schemas.openxmlformats.org/officeDocument/2006/relationships/hyperlink" Target="https://www.mpam.mp.br/images/CCT_06-2022_-_MP-PGJ_b19f3.pdf" TargetMode="External"/><Relationship Id="rId126" Type="http://schemas.openxmlformats.org/officeDocument/2006/relationships/hyperlink" Target="https://www.mpam.mp.br/images-j5/DOF/2026/TRANSPARENCIA/Ordem%20Cronologica/Abril/SERVICOS/NFS_1656_2026_PRODAM.pdf" TargetMode="External"/><Relationship Id="rId8" Type="http://schemas.openxmlformats.org/officeDocument/2006/relationships/hyperlink" Target="https://www.mpam.mp.br/images-j5/DOF/2026/TRANSPARENCIA/Ordem%20Cronologica/Abril/SERVICOS/GUIA_01000049367710_2026_QZH4C09_DETRAN_AM.pdf" TargetMode="External"/><Relationship Id="rId51" Type="http://schemas.openxmlformats.org/officeDocument/2006/relationships/hyperlink" Target="https://www.mpam.mp.br/images/Contratos/2022/Contrato/CT_25-2022_-_MP-PGJ_8363e.pdf" TargetMode="External"/><Relationship Id="rId72" Type="http://schemas.openxmlformats.org/officeDocument/2006/relationships/hyperlink" Target="https://www.mpam.mp.br/images/1%C2%BA_TA_ao_CT_009-2024_-_MP-PGJ_7a3bf.pdf" TargetMode="External"/><Relationship Id="rId93" Type="http://schemas.openxmlformats.org/officeDocument/2006/relationships/hyperlink" Target="https://www.mpam.mp.br/images-j5/DOF/2026/TRANSPARENCIA/Ordem%20Cronologica/Abril/SERVICOS/FATURA_723344397150203_2026_COSAMA_TABATINGA.pdf" TargetMode="External"/><Relationship Id="rId98" Type="http://schemas.openxmlformats.org/officeDocument/2006/relationships/hyperlink" Target="https://www.mpam.mp.br/images-j5/DOF/2026/TRANSPARENCIA/Ordem%20Cronologica/Abril/SERVICOS/GUIA_01000067950014_QZQ4I89_2026_DETRAN_AM.pdf" TargetMode="External"/><Relationship Id="rId121" Type="http://schemas.openxmlformats.org/officeDocument/2006/relationships/hyperlink" Target="https://www.mpam.mp.br/images-j5/DCCON/2026/CONTRATOS/CT%20009-2026.pdf" TargetMode="External"/><Relationship Id="rId142" Type="http://schemas.openxmlformats.org/officeDocument/2006/relationships/hyperlink" Target="https://www.mpam.mp.br/images-j5/DCCON/2026/CONVENIOS%20E%20ACORDOS/TCU%20003-2026%20-%20TJAM.pdf" TargetMode="External"/><Relationship Id="rId3" Type="http://schemas.openxmlformats.org/officeDocument/2006/relationships/hyperlink" Target="https://www.mpam.mp.br/images-j5/DOF/2026/TRANSPARENCIA/Ordem%20Cronologica/Abril/SERVICOS/GUIA_01000049366616_2026_PHQ5549_DETRAN_AM.pdf" TargetMode="External"/><Relationship Id="rId25" Type="http://schemas.openxmlformats.org/officeDocument/2006/relationships/hyperlink" Target="https://www.mpam.mp.br/images-j5/DOF/2026/TRANSPARENCIA/Ordem%20Cronologica/Abril/SERVICOS/GUIA_01000049372713_2026_QZH4B69_DETRAN_AM.pdf" TargetMode="External"/><Relationship Id="rId46" Type="http://schemas.openxmlformats.org/officeDocument/2006/relationships/hyperlink" Target="https://www.mpam.mp.br/images/Contratos/2022/Carta_Contrato/CC_05-2022_MP_-_PGJ_596f4.pdf" TargetMode="External"/><Relationship Id="rId67" Type="http://schemas.openxmlformats.org/officeDocument/2006/relationships/hyperlink" Target="https://www.mpam.mp.br/images/CT_026-2025_221a5.pdf" TargetMode="External"/><Relationship Id="rId116" Type="http://schemas.openxmlformats.org/officeDocument/2006/relationships/hyperlink" Target="https://www.mpam.mp.br/images/CT_27-2024_-_MP-PGJ_e0a09.pdf" TargetMode="External"/><Relationship Id="rId137" Type="http://schemas.openxmlformats.org/officeDocument/2006/relationships/hyperlink" Target="https://www.mpam.mp.br/images-j5/DOF/2026/TRANSPARENCIA/Ordem%20Cronologica/Abril/SERVICOS/NFS_53876_2026_NTI_BRASIL.pdf" TargetMode="External"/><Relationship Id="rId20" Type="http://schemas.openxmlformats.org/officeDocument/2006/relationships/hyperlink" Target="https://www.mpam.mp.br/images-j5/DOF/2026/TRANSPARENCIA/Ordem%20Cronologica/Abril/SERVICOS/NFS_1181_2026_F_ALVES.pdf" TargetMode="External"/><Relationship Id="rId41" Type="http://schemas.openxmlformats.org/officeDocument/2006/relationships/hyperlink" Target="https://www.mpam.mp.br/images-j5/DOF/2026/TRANSPARENCIA/Ordem%20Cronologica/Abril/SERVICOS/NFS_1146_2026_SOFTPLAN.pdf" TargetMode="External"/><Relationship Id="rId62" Type="http://schemas.openxmlformats.org/officeDocument/2006/relationships/hyperlink" Target="https://www.mpam.mp.br/images/CT_n%C2%BA_035-2021-MP-PGJ_8bef6.pdf" TargetMode="External"/><Relationship Id="rId83" Type="http://schemas.openxmlformats.org/officeDocument/2006/relationships/hyperlink" Target="https://www.mpam.mp.br/images/CT_n_019-2021-MP-PGJ_60243.pdf" TargetMode="External"/><Relationship Id="rId88" Type="http://schemas.openxmlformats.org/officeDocument/2006/relationships/hyperlink" Target="https://www.mpam.mp.br/images-j5/DOF/2026/TRANSPARENCIA/Ordem%20Cronologica/Abril/SERVICOS/NFS_1745_2026_SOFTPLAN.pdf" TargetMode="External"/><Relationship Id="rId111" Type="http://schemas.openxmlformats.org/officeDocument/2006/relationships/hyperlink" Target="https://www.mpam.mp.br/images-j5/DOF/2026/TRANSPARENCIA/Ordem%20Cronologica/Abril/SERVICOS/FATURA_869937003_2026_AMAZONAS_ENERGIA.pdf" TargetMode="External"/><Relationship Id="rId132" Type="http://schemas.openxmlformats.org/officeDocument/2006/relationships/hyperlink" Target="https://www.mpam.mp.br/images-j5/DCCON/2026/CONTRATOS/CT%20003-2026.pdf" TargetMode="External"/><Relationship Id="rId15" Type="http://schemas.openxmlformats.org/officeDocument/2006/relationships/hyperlink" Target="https://www.mpam.mp.br/images-j5/DOF/2026/TRANSPARENCIA/Ordem%20Cronologica/Abril/SERVICOS/NFS_4644472_2026_ALELO.pdf" TargetMode="External"/><Relationship Id="rId36" Type="http://schemas.openxmlformats.org/officeDocument/2006/relationships/hyperlink" Target="https://www.mpam.mp.br/images-j5/DOF/2026/TRANSPARENCIA/Ordem%20Cronologica/Abril/SERVICOS/FATURA_300039388425_2025_OI.pdf" TargetMode="External"/><Relationship Id="rId57" Type="http://schemas.openxmlformats.org/officeDocument/2006/relationships/hyperlink" Target="https://www.mpam.mp.br/images/CT_n_019-2021-MP-PGJ_60243.pdf" TargetMode="External"/><Relationship Id="rId106" Type="http://schemas.openxmlformats.org/officeDocument/2006/relationships/hyperlink" Target="https://www.mpam.mp.br/images/CCT_06-2022_-_MP-PGJ_b19f3.pdf" TargetMode="External"/><Relationship Id="rId127" Type="http://schemas.openxmlformats.org/officeDocument/2006/relationships/hyperlink" Target="https://www.mpam.mp.br/images-j5/DOF/2026/TRANSPARENCIA/Ordem%20Cronologica/Abril/SERVICOS/NFS_251_2026_ALFAMA.pdf" TargetMode="External"/><Relationship Id="rId10" Type="http://schemas.openxmlformats.org/officeDocument/2006/relationships/hyperlink" Target="https://www.mpam.mp.br/images-j5/DOF/2026/TRANSPARENCIA/Ordem%20Cronologica/Abril/SERVICOS/GUIA_01000049368716_2026_QZH4C39_DETRAN_AM.pdf" TargetMode="External"/><Relationship Id="rId31" Type="http://schemas.openxmlformats.org/officeDocument/2006/relationships/hyperlink" Target="https://www.mpam.mp.br/images-j5/DOF/2026/TRANSPARENCIA/Ordem%20Cronologica/Abril/SERVICOS/GUIA_01000049370214_2026_QZH4J99_DETRAN_AM.pdf" TargetMode="External"/><Relationship Id="rId52" Type="http://schemas.openxmlformats.org/officeDocument/2006/relationships/hyperlink" Target="https://www.mpam.mp.br/images/CT_19-2023_-_MP-PGJ_9ff27.pdf" TargetMode="External"/><Relationship Id="rId73" Type="http://schemas.openxmlformats.org/officeDocument/2006/relationships/hyperlink" Target="https://www.mpam.mp.br/images/1%C2%BA_TA_ao_CT_009-2024_-_MP-PGJ_7a3bf.pdf" TargetMode="External"/><Relationship Id="rId78" Type="http://schemas.openxmlformats.org/officeDocument/2006/relationships/hyperlink" Target="https://www.mpam.mp.br/images/CT_08-2023_-_MP-PGJ_dc9c9.pdf" TargetMode="External"/><Relationship Id="rId94" Type="http://schemas.openxmlformats.org/officeDocument/2006/relationships/hyperlink" Target="https://www.mpam.mp.br/images-j5/DOF/2026/TRANSPARENCIA/Ordem%20Cronologica/Abril/SERVICOS/FATURA_723344401200903_2026_COSAMA_CODAJAS.pdf" TargetMode="External"/><Relationship Id="rId99" Type="http://schemas.openxmlformats.org/officeDocument/2006/relationships/hyperlink" Target="https://www.mpam.mp.br/images-j5/DOF/2026/TRANSPARENCIA/Ordem%20Cronologica/Abril/SERVICOS/GUIA_01000067950014_QZQ4I89_2026_DETRAN_AM.pdf" TargetMode="External"/><Relationship Id="rId101" Type="http://schemas.openxmlformats.org/officeDocument/2006/relationships/hyperlink" Target="https://www.mpam.mp.br/images/CCT_06-2022_-_MP-PGJ_b19f3.pdf" TargetMode="External"/><Relationship Id="rId122" Type="http://schemas.openxmlformats.org/officeDocument/2006/relationships/hyperlink" Target="https://www.mpam.mp.br/images-j5/DOF/2026/TRANSPARENCIA/Ordem%20Cronologica/Abril/SERVICOS/NFS_1335_2026_FIOS.pdf" TargetMode="External"/><Relationship Id="rId143" Type="http://schemas.openxmlformats.org/officeDocument/2006/relationships/hyperlink" Target="https://www.mpam.mp.br/images-j5/DOF/2026/TRANSPARENCIA/Ordem%20Cronologica/Abril/SERVICOS/MEMORANDO_95_2026_TJ_AM.pdf" TargetMode="External"/><Relationship Id="rId4" Type="http://schemas.openxmlformats.org/officeDocument/2006/relationships/hyperlink" Target="https://www.mpam.mp.br/images-j5/DOF/2026/TRANSPARENCIA/Ordem%20Cronologica/Abril/SERVICOS/GUIA_01000049366810_2026_QZH4G49_DETRAN_AM.pdf" TargetMode="External"/><Relationship Id="rId9" Type="http://schemas.openxmlformats.org/officeDocument/2006/relationships/hyperlink" Target="https://www.mpam.mp.br/images-j5/DOF/2026/TRANSPARENCIA/Ordem%20Cronologica/Abril/SERVICOS/GUIA_01000049368317_2026_QZH5G89_DETRAN_AM.pdf" TargetMode="External"/><Relationship Id="rId26" Type="http://schemas.openxmlformats.org/officeDocument/2006/relationships/hyperlink" Target="https://www.mpam.mp.br/images-j5/DOF/2026/TRANSPARENCIA/Ordem%20Cronologica/Abril/SERVICOS/GUIA_01000049372411_2026_QZH4J59_DETRAN_AM.pdf" TargetMode="External"/><Relationship Id="rId47" Type="http://schemas.openxmlformats.org/officeDocument/2006/relationships/hyperlink" Target="https://www.mpam.mp.br/images/CT_08-2023_-_MP-PGJ_dc9c9.pdf" TargetMode="External"/><Relationship Id="rId68" Type="http://schemas.openxmlformats.org/officeDocument/2006/relationships/hyperlink" Target="https://www.mpam.mp.br/images-j5/DOF/2026/TRANSPARENCIA/Ordem%20Cronologica/Abril/SERVICOS/NFS_178_2026_MACRO.pdf" TargetMode="External"/><Relationship Id="rId89" Type="http://schemas.openxmlformats.org/officeDocument/2006/relationships/hyperlink" Target="https://www.mpam.mp.br/images-j5/DOF/2026/TRANSPARENCIA/Ordem%20Cronologica/Abril/SERVICOS/NFS_1744_2026_SOFTPLAN.pdf" TargetMode="External"/><Relationship Id="rId112" Type="http://schemas.openxmlformats.org/officeDocument/2006/relationships/hyperlink" Target="https://www.mpam.mp.br/images-j5/DOF/2026/TRANSPARENCIA/Ordem%20Cronologica/Abril/SERVICOS/RECIBO_22127760_MAPFRE.pdf" TargetMode="External"/><Relationship Id="rId133" Type="http://schemas.openxmlformats.org/officeDocument/2006/relationships/hyperlink" Target="https://www.mpam.mp.br/images/CT_n.%C2%BA_002-2025_-_MP-PGJ_aed9a.pdf" TargetMode="External"/><Relationship Id="rId16" Type="http://schemas.openxmlformats.org/officeDocument/2006/relationships/hyperlink" Target="https://www.mpam.mp.br/images-j5/DOF/2026/TRANSPARENCIA/Ordem%20Cronologica/Abril/SERVICOS/NFS_21_2026_TALENTOS_LTDA.pdf" TargetMode="External"/><Relationship Id="rId37" Type="http://schemas.openxmlformats.org/officeDocument/2006/relationships/hyperlink" Target="https://www.mpam.mp.br/images-j5/DOF/2026/TRANSPARENCIA/Ordem%20Cronologica/Abril/SERVICOS/FATURA_300039388425_2025_OI.pdf" TargetMode="External"/><Relationship Id="rId58" Type="http://schemas.openxmlformats.org/officeDocument/2006/relationships/hyperlink" Target="https://www.mpam.mp.br/images/CT_n%C2%BA_32-MP-PGJ_4ec7e.pdf" TargetMode="External"/><Relationship Id="rId79" Type="http://schemas.openxmlformats.org/officeDocument/2006/relationships/hyperlink" Target="https://www.mpam.mp.br/images-j5/DOF/2026/TRANSPARENCIA/Ordem%20Cronologica/Abril/SERVICOS/NFS_1337_2026_LOGIC_PRO.pdf" TargetMode="External"/><Relationship Id="rId102" Type="http://schemas.openxmlformats.org/officeDocument/2006/relationships/hyperlink" Target="https://www.mpam.mp.br/images/CCT_06-2022_-_MP-PGJ_b19f3.pdf" TargetMode="External"/><Relationship Id="rId123" Type="http://schemas.openxmlformats.org/officeDocument/2006/relationships/hyperlink" Target="https://www.mpam.mp.br/images-j5/DOF/2026/TRANSPARENCIA/Ordem%20Cronologica/Abril/SERVICOS/BOLETO_29091288307226856_2026_CREA_AM.pdf" TargetMode="External"/><Relationship Id="rId14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5490A-4203-4969-92E4-BAB0F584A81D}">
  <dimension ref="A1:N187"/>
  <sheetViews>
    <sheetView tabSelected="1" zoomScale="85" zoomScaleNormal="85" zoomScaleSheetLayoutView="80" workbookViewId="0">
      <selection activeCell="A2" sqref="A2:M2"/>
    </sheetView>
  </sheetViews>
  <sheetFormatPr defaultRowHeight="15"/>
  <cols>
    <col min="1" max="1" width="13.7109375" customWidth="1"/>
    <col min="2" max="2" width="14.7109375" customWidth="1"/>
    <col min="3" max="3" width="19.140625" customWidth="1"/>
    <col min="4" max="4" width="45.28515625" customWidth="1"/>
    <col min="5" max="5" width="29.5703125" style="2" customWidth="1"/>
    <col min="6" max="6" width="22.140625" style="3" customWidth="1"/>
    <col min="7" max="7" width="16.42578125" bestFit="1" customWidth="1"/>
    <col min="8" max="8" width="9" hidden="1" customWidth="1"/>
    <col min="9" max="9" width="14.5703125" hidden="1" customWidth="1"/>
    <col min="10" max="10" width="17" bestFit="1" customWidth="1"/>
    <col min="11" max="11" width="17.42578125" customWidth="1"/>
    <col min="12" max="12" width="15.5703125" customWidth="1"/>
    <col min="13" max="13" width="12.7109375" bestFit="1" customWidth="1"/>
    <col min="14" max="14" width="14.42578125" customWidth="1"/>
    <col min="16" max="16" width="10.85546875" bestFit="1" customWidth="1"/>
    <col min="17" max="17" width="10.5703125" bestFit="1" customWidth="1"/>
  </cols>
  <sheetData>
    <row r="1" spans="1:13" ht="77.099999999999994" customHeight="1">
      <c r="C1" s="1"/>
      <c r="D1" s="1"/>
      <c r="G1" s="4"/>
      <c r="H1" s="4"/>
      <c r="I1" s="4"/>
      <c r="J1" s="1"/>
    </row>
    <row r="2" spans="1:13" ht="18" customHeight="1">
      <c r="A2" s="48" t="str">
        <f>[1]Bens!M2</f>
        <v>ABRIL/2026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20.25" customHeight="1">
      <c r="A3" s="49" t="s">
        <v>0</v>
      </c>
      <c r="B3" s="49"/>
      <c r="C3" s="49"/>
      <c r="D3" s="49"/>
      <c r="E3" s="49"/>
      <c r="G3" s="4"/>
      <c r="H3" s="4"/>
      <c r="I3" s="4"/>
      <c r="J3" s="1"/>
    </row>
    <row r="4" spans="1:13" ht="15" customHeight="1"/>
    <row r="5" spans="1:13" ht="18" customHeight="1">
      <c r="A5" s="50" t="s">
        <v>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3" ht="31.5" customHeight="1">
      <c r="A6" s="5" t="s">
        <v>2</v>
      </c>
      <c r="B6" s="5" t="s">
        <v>3</v>
      </c>
      <c r="C6" s="6" t="s">
        <v>4</v>
      </c>
      <c r="D6" s="6" t="s">
        <v>5</v>
      </c>
      <c r="E6" s="5" t="s">
        <v>6</v>
      </c>
      <c r="F6" s="5" t="s">
        <v>7</v>
      </c>
      <c r="G6" s="5" t="s">
        <v>8</v>
      </c>
      <c r="H6" s="7" t="s">
        <v>9</v>
      </c>
      <c r="I6" s="7" t="s">
        <v>10</v>
      </c>
      <c r="J6" s="6" t="s">
        <v>11</v>
      </c>
      <c r="K6" s="6" t="s">
        <v>12</v>
      </c>
      <c r="L6" s="6" t="s">
        <v>13</v>
      </c>
      <c r="M6" s="6" t="s">
        <v>14</v>
      </c>
    </row>
    <row r="7" spans="1:13" s="16" customFormat="1" ht="135">
      <c r="A7" s="8" t="s">
        <v>15</v>
      </c>
      <c r="B7" s="9">
        <v>1</v>
      </c>
      <c r="C7" s="10">
        <v>4224028000163</v>
      </c>
      <c r="D7" s="9" t="s">
        <v>16</v>
      </c>
      <c r="E7" s="11" t="s">
        <v>17</v>
      </c>
      <c r="F7" s="12" t="s">
        <v>18</v>
      </c>
      <c r="G7" s="13">
        <v>46113</v>
      </c>
      <c r="H7" s="14" t="s">
        <v>19</v>
      </c>
      <c r="I7" s="15">
        <v>138.1</v>
      </c>
      <c r="J7" s="13">
        <v>46113</v>
      </c>
      <c r="K7" s="9"/>
      <c r="L7" s="15">
        <v>138.1</v>
      </c>
      <c r="M7" s="14" t="s">
        <v>20</v>
      </c>
    </row>
    <row r="8" spans="1:13" s="16" customFormat="1" ht="135">
      <c r="A8" s="8" t="s">
        <v>15</v>
      </c>
      <c r="B8" s="9">
        <v>2</v>
      </c>
      <c r="C8" s="10">
        <v>4224028000163</v>
      </c>
      <c r="D8" s="9" t="s">
        <v>16</v>
      </c>
      <c r="E8" s="17" t="s">
        <v>21</v>
      </c>
      <c r="F8" s="12" t="s">
        <v>22</v>
      </c>
      <c r="G8" s="13">
        <v>46113</v>
      </c>
      <c r="H8" s="14" t="s">
        <v>23</v>
      </c>
      <c r="I8" s="15">
        <v>138.1</v>
      </c>
      <c r="J8" s="13">
        <v>46113</v>
      </c>
      <c r="K8" s="9"/>
      <c r="L8" s="15">
        <v>138.1</v>
      </c>
      <c r="M8" s="14" t="s">
        <v>24</v>
      </c>
    </row>
    <row r="9" spans="1:13" s="16" customFormat="1" ht="135">
      <c r="A9" s="8" t="s">
        <v>15</v>
      </c>
      <c r="B9" s="9">
        <v>3</v>
      </c>
      <c r="C9" s="10">
        <v>4224028000163</v>
      </c>
      <c r="D9" s="9" t="s">
        <v>16</v>
      </c>
      <c r="E9" s="17" t="s">
        <v>25</v>
      </c>
      <c r="F9" s="12" t="s">
        <v>26</v>
      </c>
      <c r="G9" s="13">
        <v>46113</v>
      </c>
      <c r="H9" s="10" t="s">
        <v>27</v>
      </c>
      <c r="I9" s="15">
        <v>138.1</v>
      </c>
      <c r="J9" s="13">
        <v>46113</v>
      </c>
      <c r="K9" s="18"/>
      <c r="L9" s="15">
        <v>138.1</v>
      </c>
      <c r="M9" s="14" t="s">
        <v>20</v>
      </c>
    </row>
    <row r="10" spans="1:13" s="16" customFormat="1" ht="135">
      <c r="A10" s="8" t="s">
        <v>15</v>
      </c>
      <c r="B10" s="9">
        <v>4</v>
      </c>
      <c r="C10" s="10">
        <v>4224028000163</v>
      </c>
      <c r="D10" s="9" t="s">
        <v>16</v>
      </c>
      <c r="E10" s="17" t="s">
        <v>28</v>
      </c>
      <c r="F10" s="12" t="s">
        <v>29</v>
      </c>
      <c r="G10" s="13">
        <v>46113</v>
      </c>
      <c r="H10" s="14" t="s">
        <v>30</v>
      </c>
      <c r="I10" s="15">
        <v>138.1</v>
      </c>
      <c r="J10" s="13">
        <v>46113</v>
      </c>
      <c r="K10" s="9"/>
      <c r="L10" s="15">
        <v>138.1</v>
      </c>
      <c r="M10" s="14" t="s">
        <v>20</v>
      </c>
    </row>
    <row r="11" spans="1:13" s="16" customFormat="1" ht="135">
      <c r="A11" s="8" t="s">
        <v>15</v>
      </c>
      <c r="B11" s="9">
        <v>5</v>
      </c>
      <c r="C11" s="10">
        <v>4224028000163</v>
      </c>
      <c r="D11" s="9" t="s">
        <v>16</v>
      </c>
      <c r="E11" s="17" t="s">
        <v>31</v>
      </c>
      <c r="F11" s="12" t="s">
        <v>32</v>
      </c>
      <c r="G11" s="13">
        <v>46113</v>
      </c>
      <c r="H11" s="14" t="s">
        <v>33</v>
      </c>
      <c r="I11" s="15">
        <v>138.1</v>
      </c>
      <c r="J11" s="13">
        <v>46113</v>
      </c>
      <c r="K11" s="9"/>
      <c r="L11" s="15">
        <v>138.1</v>
      </c>
      <c r="M11" s="14" t="s">
        <v>20</v>
      </c>
    </row>
    <row r="12" spans="1:13" s="16" customFormat="1" ht="135">
      <c r="A12" s="8" t="s">
        <v>15</v>
      </c>
      <c r="B12" s="9">
        <v>6</v>
      </c>
      <c r="C12" s="10">
        <v>4224028000163</v>
      </c>
      <c r="D12" s="9" t="s">
        <v>16</v>
      </c>
      <c r="E12" s="17" t="s">
        <v>34</v>
      </c>
      <c r="F12" s="12" t="s">
        <v>35</v>
      </c>
      <c r="G12" s="13">
        <v>46113</v>
      </c>
      <c r="H12" s="14" t="s">
        <v>36</v>
      </c>
      <c r="I12" s="15">
        <v>138.1</v>
      </c>
      <c r="J12" s="13">
        <v>46113</v>
      </c>
      <c r="K12" s="9"/>
      <c r="L12" s="15">
        <v>138.1</v>
      </c>
      <c r="M12" s="14" t="s">
        <v>20</v>
      </c>
    </row>
    <row r="13" spans="1:13" s="16" customFormat="1" ht="135">
      <c r="A13" s="8" t="s">
        <v>15</v>
      </c>
      <c r="B13" s="10">
        <v>7</v>
      </c>
      <c r="C13" s="10">
        <v>4224028000163</v>
      </c>
      <c r="D13" s="9" t="s">
        <v>16</v>
      </c>
      <c r="E13" s="17" t="s">
        <v>37</v>
      </c>
      <c r="F13" s="12" t="s">
        <v>38</v>
      </c>
      <c r="G13" s="13">
        <v>46113</v>
      </c>
      <c r="H13" s="19" t="s">
        <v>39</v>
      </c>
      <c r="I13" s="20">
        <v>138.1</v>
      </c>
      <c r="J13" s="13">
        <v>46113</v>
      </c>
      <c r="K13" s="10"/>
      <c r="L13" s="15">
        <v>138.1</v>
      </c>
      <c r="M13" s="19" t="s">
        <v>20</v>
      </c>
    </row>
    <row r="14" spans="1:13" s="16" customFormat="1" ht="135">
      <c r="A14" s="8" t="s">
        <v>15</v>
      </c>
      <c r="B14" s="10">
        <v>8</v>
      </c>
      <c r="C14" s="10">
        <v>4224028000163</v>
      </c>
      <c r="D14" s="9" t="s">
        <v>16</v>
      </c>
      <c r="E14" s="17" t="s">
        <v>40</v>
      </c>
      <c r="F14" s="12" t="s">
        <v>41</v>
      </c>
      <c r="G14" s="13">
        <v>46113</v>
      </c>
      <c r="H14" s="19" t="s">
        <v>42</v>
      </c>
      <c r="I14" s="15">
        <v>138.1</v>
      </c>
      <c r="J14" s="13">
        <v>46113</v>
      </c>
      <c r="K14" s="9"/>
      <c r="L14" s="15">
        <v>138.1</v>
      </c>
      <c r="M14" s="19" t="s">
        <v>20</v>
      </c>
    </row>
    <row r="15" spans="1:13" s="16" customFormat="1" ht="135">
      <c r="A15" s="8" t="s">
        <v>15</v>
      </c>
      <c r="B15" s="10">
        <v>9</v>
      </c>
      <c r="C15" s="10">
        <v>4224028000163</v>
      </c>
      <c r="D15" s="9" t="s">
        <v>16</v>
      </c>
      <c r="E15" s="17" t="s">
        <v>43</v>
      </c>
      <c r="F15" s="12" t="s">
        <v>44</v>
      </c>
      <c r="G15" s="13">
        <v>46113</v>
      </c>
      <c r="H15" s="19" t="s">
        <v>45</v>
      </c>
      <c r="I15" s="15">
        <v>138.1</v>
      </c>
      <c r="J15" s="13">
        <v>46113</v>
      </c>
      <c r="K15" s="9"/>
      <c r="L15" s="15">
        <v>138.1</v>
      </c>
      <c r="M15" s="19" t="s">
        <v>20</v>
      </c>
    </row>
    <row r="16" spans="1:13" s="16" customFormat="1" ht="135">
      <c r="A16" s="8" t="s">
        <v>15</v>
      </c>
      <c r="B16" s="10">
        <v>10</v>
      </c>
      <c r="C16" s="10">
        <v>4224028000163</v>
      </c>
      <c r="D16" s="9" t="s">
        <v>16</v>
      </c>
      <c r="E16" s="17" t="s">
        <v>46</v>
      </c>
      <c r="F16" s="12" t="s">
        <v>47</v>
      </c>
      <c r="G16" s="13">
        <v>46113</v>
      </c>
      <c r="H16" s="19" t="s">
        <v>48</v>
      </c>
      <c r="I16" s="15">
        <v>138.1</v>
      </c>
      <c r="J16" s="13">
        <v>46113</v>
      </c>
      <c r="K16" s="9"/>
      <c r="L16" s="15">
        <v>138.1</v>
      </c>
      <c r="M16" s="19" t="s">
        <v>20</v>
      </c>
    </row>
    <row r="17" spans="1:13" s="16" customFormat="1" ht="135">
      <c r="A17" s="8" t="s">
        <v>15</v>
      </c>
      <c r="B17" s="10">
        <v>11</v>
      </c>
      <c r="C17" s="10">
        <v>4224028000163</v>
      </c>
      <c r="D17" s="9" t="s">
        <v>16</v>
      </c>
      <c r="E17" s="17" t="s">
        <v>49</v>
      </c>
      <c r="F17" s="12" t="s">
        <v>50</v>
      </c>
      <c r="G17" s="13">
        <v>46113</v>
      </c>
      <c r="H17" s="19" t="s">
        <v>51</v>
      </c>
      <c r="I17" s="15">
        <v>138.1</v>
      </c>
      <c r="J17" s="13">
        <v>46113</v>
      </c>
      <c r="K17" s="9"/>
      <c r="L17" s="15">
        <v>138.1</v>
      </c>
      <c r="M17" s="19" t="s">
        <v>20</v>
      </c>
    </row>
    <row r="18" spans="1:13" s="16" customFormat="1" ht="135">
      <c r="A18" s="8" t="s">
        <v>15</v>
      </c>
      <c r="B18" s="10">
        <v>12</v>
      </c>
      <c r="C18" s="10">
        <v>4224028000163</v>
      </c>
      <c r="D18" s="9" t="s">
        <v>16</v>
      </c>
      <c r="E18" s="17" t="s">
        <v>52</v>
      </c>
      <c r="F18" s="12" t="s">
        <v>53</v>
      </c>
      <c r="G18" s="13">
        <v>46113</v>
      </c>
      <c r="H18" s="10" t="s">
        <v>54</v>
      </c>
      <c r="I18" s="15">
        <v>138.1</v>
      </c>
      <c r="J18" s="13">
        <v>46113</v>
      </c>
      <c r="K18" s="18"/>
      <c r="L18" s="15">
        <v>138.1</v>
      </c>
      <c r="M18" s="19" t="s">
        <v>20</v>
      </c>
    </row>
    <row r="19" spans="1:13" s="16" customFormat="1" ht="135">
      <c r="A19" s="8" t="s">
        <v>15</v>
      </c>
      <c r="B19" s="10">
        <v>13</v>
      </c>
      <c r="C19" s="10">
        <v>4224028000163</v>
      </c>
      <c r="D19" s="9" t="s">
        <v>16</v>
      </c>
      <c r="E19" s="17" t="s">
        <v>55</v>
      </c>
      <c r="F19" s="12" t="s">
        <v>56</v>
      </c>
      <c r="G19" s="13">
        <v>46113</v>
      </c>
      <c r="H19" s="19" t="s">
        <v>57</v>
      </c>
      <c r="I19" s="15">
        <v>138.1</v>
      </c>
      <c r="J19" s="13">
        <v>46113</v>
      </c>
      <c r="K19" s="9"/>
      <c r="L19" s="15">
        <v>138.1</v>
      </c>
      <c r="M19" s="19" t="s">
        <v>20</v>
      </c>
    </row>
    <row r="20" spans="1:13" s="16" customFormat="1" ht="135">
      <c r="A20" s="8" t="s">
        <v>15</v>
      </c>
      <c r="B20" s="10">
        <v>14</v>
      </c>
      <c r="C20" s="10">
        <v>4224028000163</v>
      </c>
      <c r="D20" s="9" t="s">
        <v>16</v>
      </c>
      <c r="E20" s="17" t="s">
        <v>58</v>
      </c>
      <c r="F20" s="12" t="s">
        <v>59</v>
      </c>
      <c r="G20" s="13">
        <v>46113</v>
      </c>
      <c r="H20" s="19" t="s">
        <v>60</v>
      </c>
      <c r="I20" s="15">
        <v>138.1</v>
      </c>
      <c r="J20" s="13">
        <v>46113</v>
      </c>
      <c r="K20" s="9"/>
      <c r="L20" s="15">
        <v>138.1</v>
      </c>
      <c r="M20" s="19" t="s">
        <v>20</v>
      </c>
    </row>
    <row r="21" spans="1:13" s="16" customFormat="1" ht="135">
      <c r="A21" s="8" t="s">
        <v>15</v>
      </c>
      <c r="B21" s="10">
        <v>15</v>
      </c>
      <c r="C21" s="10">
        <v>4224028000163</v>
      </c>
      <c r="D21" s="9" t="s">
        <v>16</v>
      </c>
      <c r="E21" s="17" t="s">
        <v>61</v>
      </c>
      <c r="F21" s="12" t="s">
        <v>62</v>
      </c>
      <c r="G21" s="13">
        <v>46113</v>
      </c>
      <c r="H21" s="19" t="s">
        <v>63</v>
      </c>
      <c r="I21" s="15">
        <v>138.1</v>
      </c>
      <c r="J21" s="13">
        <v>46113</v>
      </c>
      <c r="K21" s="10"/>
      <c r="L21" s="15">
        <v>138.1</v>
      </c>
      <c r="M21" s="19" t="s">
        <v>20</v>
      </c>
    </row>
    <row r="22" spans="1:13" s="16" customFormat="1" ht="135">
      <c r="A22" s="8" t="s">
        <v>15</v>
      </c>
      <c r="B22" s="10">
        <v>16</v>
      </c>
      <c r="C22" s="10">
        <v>4224028000163</v>
      </c>
      <c r="D22" s="9" t="s">
        <v>16</v>
      </c>
      <c r="E22" s="17" t="s">
        <v>64</v>
      </c>
      <c r="F22" s="12" t="s">
        <v>65</v>
      </c>
      <c r="G22" s="13">
        <v>46113</v>
      </c>
      <c r="H22" s="19" t="s">
        <v>66</v>
      </c>
      <c r="I22" s="15">
        <v>138.1</v>
      </c>
      <c r="J22" s="13">
        <v>46113</v>
      </c>
      <c r="K22" s="9"/>
      <c r="L22" s="15">
        <v>138.1</v>
      </c>
      <c r="M22" s="19" t="s">
        <v>20</v>
      </c>
    </row>
    <row r="23" spans="1:13" s="16" customFormat="1" ht="135">
      <c r="A23" s="8" t="s">
        <v>15</v>
      </c>
      <c r="B23" s="9">
        <v>17</v>
      </c>
      <c r="C23" s="10">
        <v>4224028000163</v>
      </c>
      <c r="D23" s="9" t="s">
        <v>16</v>
      </c>
      <c r="E23" s="17" t="s">
        <v>67</v>
      </c>
      <c r="F23" s="12" t="s">
        <v>68</v>
      </c>
      <c r="G23" s="13">
        <v>46113</v>
      </c>
      <c r="H23" s="19" t="s">
        <v>69</v>
      </c>
      <c r="I23" s="15">
        <v>138.1</v>
      </c>
      <c r="J23" s="13">
        <v>46113</v>
      </c>
      <c r="K23" s="9"/>
      <c r="L23" s="15">
        <v>138.1</v>
      </c>
      <c r="M23" s="19" t="s">
        <v>20</v>
      </c>
    </row>
    <row r="24" spans="1:13" s="24" customFormat="1" ht="135">
      <c r="A24" s="8" t="s">
        <v>15</v>
      </c>
      <c r="B24" s="9">
        <v>18</v>
      </c>
      <c r="C24" s="10">
        <v>4224028000163</v>
      </c>
      <c r="D24" s="9" t="s">
        <v>16</v>
      </c>
      <c r="E24" s="17" t="s">
        <v>70</v>
      </c>
      <c r="F24" s="12" t="s">
        <v>71</v>
      </c>
      <c r="G24" s="13">
        <v>46113</v>
      </c>
      <c r="H24" s="21" t="s">
        <v>72</v>
      </c>
      <c r="I24" s="22">
        <v>138.1</v>
      </c>
      <c r="J24" s="13">
        <v>46113</v>
      </c>
      <c r="K24" s="23"/>
      <c r="L24" s="15">
        <v>138.1</v>
      </c>
      <c r="M24" s="21" t="s">
        <v>20</v>
      </c>
    </row>
    <row r="25" spans="1:13" s="16" customFormat="1" ht="135">
      <c r="A25" s="8" t="s">
        <v>15</v>
      </c>
      <c r="B25" s="9">
        <v>19</v>
      </c>
      <c r="C25" s="10">
        <v>4224028000163</v>
      </c>
      <c r="D25" s="9" t="s">
        <v>16</v>
      </c>
      <c r="E25" s="17" t="s">
        <v>73</v>
      </c>
      <c r="F25" s="12" t="s">
        <v>74</v>
      </c>
      <c r="G25" s="13">
        <v>46113</v>
      </c>
      <c r="H25" s="19" t="s">
        <v>75</v>
      </c>
      <c r="I25" s="15">
        <v>138.1</v>
      </c>
      <c r="J25" s="13">
        <v>46113</v>
      </c>
      <c r="K25" s="9"/>
      <c r="L25" s="15">
        <v>138.1</v>
      </c>
      <c r="M25" s="19" t="s">
        <v>20</v>
      </c>
    </row>
    <row r="26" spans="1:13" s="24" customFormat="1" ht="135">
      <c r="A26" s="8" t="s">
        <v>15</v>
      </c>
      <c r="B26" s="9">
        <v>20</v>
      </c>
      <c r="C26" s="10">
        <v>4224028000163</v>
      </c>
      <c r="D26" s="9" t="s">
        <v>16</v>
      </c>
      <c r="E26" s="17" t="s">
        <v>76</v>
      </c>
      <c r="F26" s="12" t="s">
        <v>77</v>
      </c>
      <c r="G26" s="13">
        <v>46113</v>
      </c>
      <c r="H26" s="21" t="s">
        <v>78</v>
      </c>
      <c r="I26" s="22">
        <v>138.1</v>
      </c>
      <c r="J26" s="13">
        <v>46113</v>
      </c>
      <c r="K26" s="23"/>
      <c r="L26" s="15">
        <v>138.1</v>
      </c>
      <c r="M26" s="21" t="s">
        <v>20</v>
      </c>
    </row>
    <row r="27" spans="1:13" s="24" customFormat="1" ht="135">
      <c r="A27" s="8" t="s">
        <v>15</v>
      </c>
      <c r="B27" s="9">
        <v>21</v>
      </c>
      <c r="C27" s="10">
        <v>4224028000163</v>
      </c>
      <c r="D27" s="9" t="s">
        <v>16</v>
      </c>
      <c r="E27" s="17" t="s">
        <v>79</v>
      </c>
      <c r="F27" s="12" t="s">
        <v>80</v>
      </c>
      <c r="G27" s="13">
        <v>46113</v>
      </c>
      <c r="H27" s="21" t="s">
        <v>81</v>
      </c>
      <c r="I27" s="22">
        <v>138.1</v>
      </c>
      <c r="J27" s="13">
        <v>46113</v>
      </c>
      <c r="K27" s="23"/>
      <c r="L27" s="15">
        <v>138.1</v>
      </c>
      <c r="M27" s="21" t="s">
        <v>20</v>
      </c>
    </row>
    <row r="28" spans="1:13" s="16" customFormat="1" ht="135">
      <c r="A28" s="8" t="s">
        <v>15</v>
      </c>
      <c r="B28" s="9">
        <v>22</v>
      </c>
      <c r="C28" s="10">
        <v>4224028000163</v>
      </c>
      <c r="D28" s="9" t="s">
        <v>16</v>
      </c>
      <c r="E28" s="17" t="s">
        <v>82</v>
      </c>
      <c r="F28" s="12" t="s">
        <v>83</v>
      </c>
      <c r="G28" s="25">
        <v>46113</v>
      </c>
      <c r="H28" s="19" t="s">
        <v>84</v>
      </c>
      <c r="I28" s="15">
        <v>138.1</v>
      </c>
      <c r="J28" s="13">
        <v>46113</v>
      </c>
      <c r="K28" s="9"/>
      <c r="L28" s="15">
        <v>138.1</v>
      </c>
      <c r="M28" s="19" t="s">
        <v>20</v>
      </c>
    </row>
    <row r="29" spans="1:13" s="24" customFormat="1" ht="150">
      <c r="A29" s="8" t="s">
        <v>15</v>
      </c>
      <c r="B29" s="10">
        <v>23</v>
      </c>
      <c r="C29" s="10">
        <v>4224028000163</v>
      </c>
      <c r="D29" s="9" t="s">
        <v>16</v>
      </c>
      <c r="E29" s="17" t="s">
        <v>85</v>
      </c>
      <c r="F29" s="12" t="s">
        <v>86</v>
      </c>
      <c r="G29" s="26">
        <v>46113</v>
      </c>
      <c r="H29" s="21" t="s">
        <v>87</v>
      </c>
      <c r="I29" s="22">
        <v>138.1</v>
      </c>
      <c r="J29" s="13">
        <v>46113</v>
      </c>
      <c r="K29" s="23"/>
      <c r="L29" s="15">
        <v>138.1</v>
      </c>
      <c r="M29" s="21" t="s">
        <v>20</v>
      </c>
    </row>
    <row r="30" spans="1:13" s="24" customFormat="1" ht="180">
      <c r="A30" s="8" t="s">
        <v>15</v>
      </c>
      <c r="B30" s="10">
        <v>24</v>
      </c>
      <c r="C30" s="27">
        <v>22865751000103</v>
      </c>
      <c r="D30" s="9" t="s">
        <v>88</v>
      </c>
      <c r="E30" s="28" t="s">
        <v>89</v>
      </c>
      <c r="F30" s="12" t="s">
        <v>90</v>
      </c>
      <c r="G30" s="26">
        <v>46119</v>
      </c>
      <c r="H30" s="21" t="s">
        <v>91</v>
      </c>
      <c r="I30" s="22">
        <v>13159.35</v>
      </c>
      <c r="J30" s="29">
        <v>46119</v>
      </c>
      <c r="K30" s="23"/>
      <c r="L30" s="30">
        <f>631.64+12527.71</f>
        <v>13159.349999999999</v>
      </c>
      <c r="M30" s="21" t="s">
        <v>92</v>
      </c>
    </row>
    <row r="31" spans="1:13" s="24" customFormat="1" ht="135">
      <c r="A31" s="8" t="s">
        <v>15</v>
      </c>
      <c r="B31" s="10">
        <v>25</v>
      </c>
      <c r="C31" s="27">
        <v>27985750000116</v>
      </c>
      <c r="D31" s="9" t="s">
        <v>93</v>
      </c>
      <c r="E31" s="28" t="s">
        <v>94</v>
      </c>
      <c r="F31" s="12" t="s">
        <v>95</v>
      </c>
      <c r="G31" s="26">
        <v>46119</v>
      </c>
      <c r="H31" s="21" t="s">
        <v>96</v>
      </c>
      <c r="I31" s="22">
        <v>3915</v>
      </c>
      <c r="J31" s="29">
        <v>46119</v>
      </c>
      <c r="K31" s="23"/>
      <c r="L31" s="30">
        <v>3915</v>
      </c>
      <c r="M31" s="21" t="s">
        <v>97</v>
      </c>
    </row>
    <row r="32" spans="1:13" s="24" customFormat="1" ht="150">
      <c r="A32" s="8" t="s">
        <v>15</v>
      </c>
      <c r="B32" s="10">
        <v>26</v>
      </c>
      <c r="C32" s="27">
        <v>17207460000198</v>
      </c>
      <c r="D32" s="9" t="s">
        <v>98</v>
      </c>
      <c r="E32" s="17" t="s">
        <v>99</v>
      </c>
      <c r="F32" s="12" t="s">
        <v>100</v>
      </c>
      <c r="G32" s="13">
        <v>46119</v>
      </c>
      <c r="H32" s="21" t="s">
        <v>101</v>
      </c>
      <c r="I32" s="22">
        <v>3900</v>
      </c>
      <c r="J32" s="29">
        <v>46119</v>
      </c>
      <c r="K32" s="23"/>
      <c r="L32" s="30">
        <f>119.34+3780.66</f>
        <v>3900</v>
      </c>
      <c r="M32" s="21" t="s">
        <v>102</v>
      </c>
    </row>
    <row r="33" spans="1:13" s="24" customFormat="1" ht="150">
      <c r="A33" s="8" t="s">
        <v>15</v>
      </c>
      <c r="B33" s="10">
        <v>27</v>
      </c>
      <c r="C33" s="27">
        <v>4320180000140</v>
      </c>
      <c r="D33" s="9" t="s">
        <v>103</v>
      </c>
      <c r="E33" s="28" t="s">
        <v>104</v>
      </c>
      <c r="F33" s="12" t="s">
        <v>105</v>
      </c>
      <c r="G33" s="13">
        <v>46119</v>
      </c>
      <c r="H33" s="21" t="s">
        <v>106</v>
      </c>
      <c r="I33" s="22">
        <v>129</v>
      </c>
      <c r="J33" s="29">
        <v>46119</v>
      </c>
      <c r="K33" s="23"/>
      <c r="L33" s="30">
        <v>129</v>
      </c>
      <c r="M33" s="21" t="s">
        <v>107</v>
      </c>
    </row>
    <row r="34" spans="1:13" s="24" customFormat="1" ht="120">
      <c r="A34" s="8" t="s">
        <v>15</v>
      </c>
      <c r="B34" s="10">
        <v>28</v>
      </c>
      <c r="C34" s="27">
        <v>18422603000147</v>
      </c>
      <c r="D34" s="9" t="s">
        <v>108</v>
      </c>
      <c r="E34" s="28" t="s">
        <v>109</v>
      </c>
      <c r="F34" s="12" t="s">
        <v>110</v>
      </c>
      <c r="G34" s="13">
        <v>46119</v>
      </c>
      <c r="H34" s="21" t="s">
        <v>111</v>
      </c>
      <c r="I34" s="22">
        <v>7750</v>
      </c>
      <c r="J34" s="29">
        <v>46119</v>
      </c>
      <c r="K34" s="23"/>
      <c r="L34" s="30">
        <f>372+7378</f>
        <v>7750</v>
      </c>
      <c r="M34" s="21" t="s">
        <v>112</v>
      </c>
    </row>
    <row r="35" spans="1:13" s="24" customFormat="1" ht="135">
      <c r="A35" s="8" t="s">
        <v>15</v>
      </c>
      <c r="B35" s="10">
        <v>29</v>
      </c>
      <c r="C35" s="27">
        <v>17207460000198</v>
      </c>
      <c r="D35" s="9" t="s">
        <v>113</v>
      </c>
      <c r="E35" s="17" t="s">
        <v>114</v>
      </c>
      <c r="F35" s="12" t="s">
        <v>115</v>
      </c>
      <c r="G35" s="13">
        <v>46119</v>
      </c>
      <c r="H35" s="21" t="s">
        <v>116</v>
      </c>
      <c r="I35" s="22">
        <v>125</v>
      </c>
      <c r="J35" s="29">
        <v>46119</v>
      </c>
      <c r="K35" s="23"/>
      <c r="L35" s="30">
        <f>3.82+121.18</f>
        <v>125</v>
      </c>
      <c r="M35" s="21" t="s">
        <v>117</v>
      </c>
    </row>
    <row r="36" spans="1:13" s="24" customFormat="1" ht="120">
      <c r="A36" s="8" t="s">
        <v>15</v>
      </c>
      <c r="B36" s="10">
        <v>30</v>
      </c>
      <c r="C36" s="9">
        <v>4740876000125</v>
      </c>
      <c r="D36" s="9" t="s">
        <v>118</v>
      </c>
      <c r="E36" s="28" t="s">
        <v>119</v>
      </c>
      <c r="F36" s="12" t="s">
        <v>120</v>
      </c>
      <c r="G36" s="13">
        <v>46125</v>
      </c>
      <c r="H36" s="14" t="s">
        <v>121</v>
      </c>
      <c r="I36" s="15">
        <v>350338.29</v>
      </c>
      <c r="J36" s="13">
        <v>46125</v>
      </c>
      <c r="K36" s="13"/>
      <c r="L36" s="15">
        <v>350338.29</v>
      </c>
      <c r="M36" s="14" t="s">
        <v>122</v>
      </c>
    </row>
    <row r="37" spans="1:13" s="24" customFormat="1" ht="120">
      <c r="A37" s="8" t="s">
        <v>15</v>
      </c>
      <c r="B37" s="10">
        <v>31</v>
      </c>
      <c r="C37" s="9">
        <v>4740876000125</v>
      </c>
      <c r="D37" s="9" t="s">
        <v>118</v>
      </c>
      <c r="E37" s="28" t="s">
        <v>123</v>
      </c>
      <c r="F37" s="12" t="s">
        <v>120</v>
      </c>
      <c r="G37" s="26">
        <v>46125</v>
      </c>
      <c r="H37" s="21" t="s">
        <v>124</v>
      </c>
      <c r="I37" s="22">
        <v>158490.91</v>
      </c>
      <c r="J37" s="29">
        <v>46125</v>
      </c>
      <c r="K37" s="23"/>
      <c r="L37" s="30">
        <v>158490.91</v>
      </c>
      <c r="M37" s="21" t="s">
        <v>122</v>
      </c>
    </row>
    <row r="38" spans="1:13" s="24" customFormat="1" ht="150">
      <c r="A38" s="8" t="s">
        <v>15</v>
      </c>
      <c r="B38" s="10">
        <v>32</v>
      </c>
      <c r="C38" s="27">
        <v>17398132000116</v>
      </c>
      <c r="D38" s="9" t="s">
        <v>125</v>
      </c>
      <c r="E38" s="28" t="s">
        <v>126</v>
      </c>
      <c r="F38" s="12" t="s">
        <v>127</v>
      </c>
      <c r="G38" s="26">
        <v>46125</v>
      </c>
      <c r="H38" s="21" t="s">
        <v>128</v>
      </c>
      <c r="I38" s="22">
        <v>88.04</v>
      </c>
      <c r="J38" s="29">
        <v>46126</v>
      </c>
      <c r="K38" s="23"/>
      <c r="L38" s="30">
        <v>88.04</v>
      </c>
      <c r="M38" s="21" t="s">
        <v>129</v>
      </c>
    </row>
    <row r="39" spans="1:13" s="24" customFormat="1" ht="195">
      <c r="A39" s="8" t="s">
        <v>15</v>
      </c>
      <c r="B39" s="10">
        <v>33</v>
      </c>
      <c r="C39" s="27">
        <v>2037069000115</v>
      </c>
      <c r="D39" s="9" t="s">
        <v>130</v>
      </c>
      <c r="E39" s="28" t="s">
        <v>131</v>
      </c>
      <c r="F39" s="12" t="s">
        <v>132</v>
      </c>
      <c r="G39" s="26">
        <v>46125</v>
      </c>
      <c r="H39" s="21" t="s">
        <v>133</v>
      </c>
      <c r="I39" s="22">
        <v>66079.92</v>
      </c>
      <c r="J39" s="29">
        <v>46126</v>
      </c>
      <c r="K39" s="23"/>
      <c r="L39" s="30">
        <f>54714.17+3304+792.96+7268.79</f>
        <v>66079.92</v>
      </c>
      <c r="M39" s="21" t="s">
        <v>134</v>
      </c>
    </row>
    <row r="40" spans="1:13" s="24" customFormat="1" ht="150">
      <c r="A40" s="8" t="s">
        <v>15</v>
      </c>
      <c r="B40" s="10">
        <v>34</v>
      </c>
      <c r="C40" s="27">
        <v>26722189000110</v>
      </c>
      <c r="D40" s="52" t="s">
        <v>135</v>
      </c>
      <c r="E40" s="28" t="s">
        <v>136</v>
      </c>
      <c r="F40" s="12" t="s">
        <v>137</v>
      </c>
      <c r="G40" s="26">
        <v>46126</v>
      </c>
      <c r="H40" s="21" t="s">
        <v>138</v>
      </c>
      <c r="I40" s="22">
        <v>82299.97</v>
      </c>
      <c r="J40" s="29">
        <v>46126</v>
      </c>
      <c r="K40" s="23"/>
      <c r="L40" s="30">
        <f>80327.23+2.54+5.27+4.74+27.84+1.23+847.28+686.43+397.41</f>
        <v>82299.969999999987</v>
      </c>
      <c r="M40" s="21" t="s">
        <v>139</v>
      </c>
    </row>
    <row r="41" spans="1:13" s="16" customFormat="1" ht="165">
      <c r="A41" s="8" t="s">
        <v>15</v>
      </c>
      <c r="B41" s="10">
        <v>35</v>
      </c>
      <c r="C41" s="9">
        <v>9199109000174</v>
      </c>
      <c r="D41" s="9" t="s">
        <v>140</v>
      </c>
      <c r="E41" s="17" t="s">
        <v>141</v>
      </c>
      <c r="F41" s="12" t="s">
        <v>142</v>
      </c>
      <c r="G41" s="25">
        <v>46126</v>
      </c>
      <c r="H41" s="9" t="s">
        <v>143</v>
      </c>
      <c r="I41" s="22">
        <v>2636</v>
      </c>
      <c r="J41" s="29">
        <v>46126</v>
      </c>
      <c r="K41" s="9"/>
      <c r="L41" s="31">
        <f>31.63+131.8+2472.57</f>
        <v>2636</v>
      </c>
      <c r="M41" s="14" t="s">
        <v>144</v>
      </c>
    </row>
    <row r="42" spans="1:13" s="16" customFormat="1" ht="135">
      <c r="A42" s="8" t="s">
        <v>15</v>
      </c>
      <c r="B42" s="10">
        <v>36</v>
      </c>
      <c r="C42" s="9">
        <v>9199109000174</v>
      </c>
      <c r="D42" s="9" t="s">
        <v>140</v>
      </c>
      <c r="E42" s="17" t="s">
        <v>145</v>
      </c>
      <c r="F42" s="12" t="s">
        <v>146</v>
      </c>
      <c r="G42" s="25">
        <v>46126</v>
      </c>
      <c r="H42" s="9" t="s">
        <v>147</v>
      </c>
      <c r="I42" s="22">
        <v>13800</v>
      </c>
      <c r="J42" s="29">
        <v>46126</v>
      </c>
      <c r="K42" s="9"/>
      <c r="L42" s="31">
        <f>165.6+690+12944.4</f>
        <v>13800</v>
      </c>
      <c r="M42" s="14" t="s">
        <v>148</v>
      </c>
    </row>
    <row r="43" spans="1:13" s="24" customFormat="1" ht="120">
      <c r="A43" s="8" t="s">
        <v>15</v>
      </c>
      <c r="B43" s="10">
        <v>37</v>
      </c>
      <c r="C43" s="27">
        <v>35634627000189</v>
      </c>
      <c r="D43" s="23" t="s">
        <v>149</v>
      </c>
      <c r="E43" s="28" t="s">
        <v>150</v>
      </c>
      <c r="F43" s="12" t="s">
        <v>151</v>
      </c>
      <c r="G43" s="26">
        <v>46126</v>
      </c>
      <c r="H43" s="21" t="s">
        <v>152</v>
      </c>
      <c r="I43" s="22">
        <v>1000</v>
      </c>
      <c r="J43" s="29">
        <v>46126</v>
      </c>
      <c r="K43" s="23"/>
      <c r="L43" s="30">
        <f>30.4+969.6</f>
        <v>1000</v>
      </c>
      <c r="M43" s="21" t="s">
        <v>153</v>
      </c>
    </row>
    <row r="44" spans="1:13" s="24" customFormat="1" ht="120">
      <c r="A44" s="8" t="s">
        <v>15</v>
      </c>
      <c r="B44" s="10">
        <v>38</v>
      </c>
      <c r="C44" s="27">
        <v>82845322000104</v>
      </c>
      <c r="D44" s="9" t="s">
        <v>154</v>
      </c>
      <c r="E44" s="28" t="s">
        <v>155</v>
      </c>
      <c r="F44" s="12" t="s">
        <v>156</v>
      </c>
      <c r="G44" s="26">
        <v>46126</v>
      </c>
      <c r="H44" s="21" t="s">
        <v>157</v>
      </c>
      <c r="I44" s="22">
        <v>72589.990000000005</v>
      </c>
      <c r="J44" s="29">
        <v>46126</v>
      </c>
      <c r="K44" s="23"/>
      <c r="L44" s="30">
        <f>3484.32+69105.67</f>
        <v>72589.990000000005</v>
      </c>
      <c r="M44" s="21" t="s">
        <v>158</v>
      </c>
    </row>
    <row r="45" spans="1:13" s="16" customFormat="1" ht="135">
      <c r="A45" s="8" t="s">
        <v>15</v>
      </c>
      <c r="B45" s="10">
        <v>39</v>
      </c>
      <c r="C45" s="27">
        <v>82845322000104</v>
      </c>
      <c r="D45" s="9" t="s">
        <v>154</v>
      </c>
      <c r="E45" s="28" t="s">
        <v>159</v>
      </c>
      <c r="F45" s="12" t="s">
        <v>160</v>
      </c>
      <c r="G45" s="26">
        <v>46126</v>
      </c>
      <c r="H45" s="21" t="s">
        <v>161</v>
      </c>
      <c r="I45" s="15">
        <v>111255.26</v>
      </c>
      <c r="J45" s="13">
        <v>46126</v>
      </c>
      <c r="K45" s="9"/>
      <c r="L45" s="20">
        <f>5340.25+105915.01</f>
        <v>111255.26</v>
      </c>
      <c r="M45" s="19" t="s">
        <v>162</v>
      </c>
    </row>
    <row r="46" spans="1:13" s="16" customFormat="1" ht="120">
      <c r="A46" s="8" t="s">
        <v>15</v>
      </c>
      <c r="B46" s="10">
        <v>40</v>
      </c>
      <c r="C46" s="27">
        <v>82845322000104</v>
      </c>
      <c r="D46" s="9" t="s">
        <v>154</v>
      </c>
      <c r="E46" s="28" t="s">
        <v>163</v>
      </c>
      <c r="F46" s="12" t="s">
        <v>164</v>
      </c>
      <c r="G46" s="25">
        <v>46126</v>
      </c>
      <c r="H46" s="19" t="s">
        <v>165</v>
      </c>
      <c r="I46" s="15">
        <v>53212.3</v>
      </c>
      <c r="J46" s="13">
        <v>46126</v>
      </c>
      <c r="K46" s="9"/>
      <c r="L46" s="20">
        <f>2554.19+50658.11</f>
        <v>53212.3</v>
      </c>
      <c r="M46" s="19" t="s">
        <v>166</v>
      </c>
    </row>
    <row r="47" spans="1:13" s="16" customFormat="1" ht="135">
      <c r="A47" s="8" t="s">
        <v>15</v>
      </c>
      <c r="B47" s="10">
        <v>41</v>
      </c>
      <c r="C47" s="27">
        <v>82845322000104</v>
      </c>
      <c r="D47" s="9" t="s">
        <v>154</v>
      </c>
      <c r="E47" s="28" t="s">
        <v>167</v>
      </c>
      <c r="F47" s="12" t="s">
        <v>168</v>
      </c>
      <c r="G47" s="25">
        <v>46126</v>
      </c>
      <c r="H47" s="19" t="s">
        <v>169</v>
      </c>
      <c r="I47" s="15">
        <v>128091.74</v>
      </c>
      <c r="J47" s="13">
        <v>46126</v>
      </c>
      <c r="K47" s="9"/>
      <c r="L47" s="20">
        <f>6148.4+121943.34</f>
        <v>128091.73999999999</v>
      </c>
      <c r="M47" s="19" t="s">
        <v>170</v>
      </c>
    </row>
    <row r="48" spans="1:13" s="16" customFormat="1" ht="150">
      <c r="A48" s="8" t="s">
        <v>15</v>
      </c>
      <c r="B48" s="10">
        <v>42</v>
      </c>
      <c r="C48" s="10">
        <v>76535764000143</v>
      </c>
      <c r="D48" s="9" t="s">
        <v>171</v>
      </c>
      <c r="E48" s="28" t="s">
        <v>172</v>
      </c>
      <c r="F48" s="12" t="s">
        <v>173</v>
      </c>
      <c r="G48" s="25">
        <v>46126</v>
      </c>
      <c r="H48" s="19" t="s">
        <v>174</v>
      </c>
      <c r="I48" s="15">
        <v>13103</v>
      </c>
      <c r="J48" s="13">
        <v>46126</v>
      </c>
      <c r="K48" s="9"/>
      <c r="L48" s="20">
        <f>11778.27+665.52+659.21</f>
        <v>13103</v>
      </c>
      <c r="M48" s="19" t="s">
        <v>175</v>
      </c>
    </row>
    <row r="49" spans="1:13" s="16" customFormat="1" ht="150">
      <c r="A49" s="8" t="s">
        <v>15</v>
      </c>
      <c r="B49" s="10">
        <v>43</v>
      </c>
      <c r="C49" s="10">
        <v>76535764000143</v>
      </c>
      <c r="D49" s="9" t="s">
        <v>171</v>
      </c>
      <c r="E49" s="28" t="s">
        <v>176</v>
      </c>
      <c r="F49" s="12" t="s">
        <v>173</v>
      </c>
      <c r="G49" s="25">
        <v>46126</v>
      </c>
      <c r="H49" s="19" t="s">
        <v>177</v>
      </c>
      <c r="I49" s="15">
        <v>0.8</v>
      </c>
      <c r="J49" s="13">
        <v>46126</v>
      </c>
      <c r="K49" s="9"/>
      <c r="L49" s="20">
        <v>0.8</v>
      </c>
      <c r="M49" s="19" t="s">
        <v>175</v>
      </c>
    </row>
    <row r="50" spans="1:13" s="16" customFormat="1" ht="150">
      <c r="A50" s="8" t="s">
        <v>15</v>
      </c>
      <c r="B50" s="10">
        <v>44</v>
      </c>
      <c r="C50" s="10">
        <v>76535764000143</v>
      </c>
      <c r="D50" s="9" t="s">
        <v>171</v>
      </c>
      <c r="E50" s="28" t="s">
        <v>178</v>
      </c>
      <c r="F50" s="12" t="s">
        <v>173</v>
      </c>
      <c r="G50" s="25">
        <v>46126</v>
      </c>
      <c r="H50" s="19" t="s">
        <v>179</v>
      </c>
      <c r="I50" s="15">
        <v>629.67999999999995</v>
      </c>
      <c r="J50" s="13">
        <v>46126</v>
      </c>
      <c r="K50" s="9"/>
      <c r="L50" s="20">
        <f>629.68</f>
        <v>629.67999999999995</v>
      </c>
      <c r="M50" s="19" t="s">
        <v>175</v>
      </c>
    </row>
    <row r="51" spans="1:13" s="16" customFormat="1" ht="120">
      <c r="A51" s="8" t="s">
        <v>15</v>
      </c>
      <c r="B51" s="10">
        <v>45</v>
      </c>
      <c r="C51" s="10">
        <v>34028316000375</v>
      </c>
      <c r="D51" s="9" t="s">
        <v>180</v>
      </c>
      <c r="E51" s="28" t="s">
        <v>181</v>
      </c>
      <c r="F51" s="12" t="s">
        <v>182</v>
      </c>
      <c r="G51" s="25">
        <v>46129</v>
      </c>
      <c r="H51" s="19" t="s">
        <v>183</v>
      </c>
      <c r="I51" s="15">
        <v>9779.81</v>
      </c>
      <c r="J51" s="13" t="s">
        <v>184</v>
      </c>
      <c r="K51" s="9"/>
      <c r="L51" s="32">
        <f>SUM(9779.81+0)</f>
        <v>9779.81</v>
      </c>
      <c r="M51" s="19" t="s">
        <v>185</v>
      </c>
    </row>
    <row r="52" spans="1:13" s="16" customFormat="1" ht="180">
      <c r="A52" s="8" t="s">
        <v>15</v>
      </c>
      <c r="B52" s="10">
        <v>46</v>
      </c>
      <c r="C52" s="10">
        <v>2535864000729</v>
      </c>
      <c r="D52" s="9" t="s">
        <v>186</v>
      </c>
      <c r="E52" s="28" t="s">
        <v>187</v>
      </c>
      <c r="F52" s="12" t="s">
        <v>188</v>
      </c>
      <c r="G52" s="25">
        <v>46129</v>
      </c>
      <c r="H52" s="19" t="s">
        <v>189</v>
      </c>
      <c r="I52" s="15">
        <v>2244</v>
      </c>
      <c r="J52" s="13" t="s">
        <v>184</v>
      </c>
      <c r="K52" s="9"/>
      <c r="L52" s="20">
        <f>SUM(107.71+2136.29)</f>
        <v>2244</v>
      </c>
      <c r="M52" s="19" t="s">
        <v>190</v>
      </c>
    </row>
    <row r="53" spans="1:13" s="16" customFormat="1" ht="90">
      <c r="A53" s="8" t="s">
        <v>15</v>
      </c>
      <c r="B53" s="10">
        <v>47</v>
      </c>
      <c r="C53" s="10">
        <v>5358598000109</v>
      </c>
      <c r="D53" s="9" t="s">
        <v>191</v>
      </c>
      <c r="E53" s="28" t="s">
        <v>192</v>
      </c>
      <c r="F53" s="33" t="s">
        <v>193</v>
      </c>
      <c r="G53" s="25">
        <v>46129</v>
      </c>
      <c r="H53" s="19" t="s">
        <v>194</v>
      </c>
      <c r="I53" s="15">
        <v>10966.22</v>
      </c>
      <c r="J53" s="13" t="s">
        <v>184</v>
      </c>
      <c r="K53" s="9"/>
      <c r="L53" s="20">
        <f>SUM(131.59+219.32+10615.31)</f>
        <v>10966.22</v>
      </c>
      <c r="M53" s="19" t="s">
        <v>195</v>
      </c>
    </row>
    <row r="54" spans="1:13" s="2" customFormat="1" ht="105">
      <c r="A54" s="8" t="s">
        <v>15</v>
      </c>
      <c r="B54" s="10">
        <v>48</v>
      </c>
      <c r="C54" s="10">
        <v>12282352000166</v>
      </c>
      <c r="D54" s="9" t="s">
        <v>196</v>
      </c>
      <c r="E54" s="28" t="s">
        <v>197</v>
      </c>
      <c r="F54" s="33" t="s">
        <v>198</v>
      </c>
      <c r="G54" s="25">
        <v>46129</v>
      </c>
      <c r="H54" s="19" t="s">
        <v>199</v>
      </c>
      <c r="I54" s="15">
        <v>181989.92</v>
      </c>
      <c r="J54" s="13" t="s">
        <v>184</v>
      </c>
      <c r="K54" s="9"/>
      <c r="L54" s="20">
        <f>SUM(15842.94+2183.88+9099.5+154863.6)</f>
        <v>181989.92</v>
      </c>
      <c r="M54" s="19" t="s">
        <v>200</v>
      </c>
    </row>
    <row r="55" spans="1:13" s="2" customFormat="1" ht="120">
      <c r="A55" s="8" t="s">
        <v>15</v>
      </c>
      <c r="B55" s="10">
        <v>49</v>
      </c>
      <c r="C55" s="10">
        <v>12715889000172</v>
      </c>
      <c r="D55" s="9" t="s">
        <v>201</v>
      </c>
      <c r="E55" s="28" t="s">
        <v>202</v>
      </c>
      <c r="F55" s="33" t="s">
        <v>203</v>
      </c>
      <c r="G55" s="25">
        <v>46129</v>
      </c>
      <c r="H55" s="19" t="s">
        <v>204</v>
      </c>
      <c r="I55" s="15">
        <v>4811.13</v>
      </c>
      <c r="J55" s="13" t="s">
        <v>184</v>
      </c>
      <c r="K55" s="9"/>
      <c r="L55" s="20">
        <f>SUM(240.56+4570.57)</f>
        <v>4811.13</v>
      </c>
      <c r="M55" s="19" t="s">
        <v>205</v>
      </c>
    </row>
    <row r="56" spans="1:13" s="2" customFormat="1" ht="210">
      <c r="A56" s="8" t="s">
        <v>15</v>
      </c>
      <c r="B56" s="10">
        <v>50</v>
      </c>
      <c r="C56" s="10">
        <v>8804362000147</v>
      </c>
      <c r="D56" s="9" t="s">
        <v>206</v>
      </c>
      <c r="E56" s="28" t="s">
        <v>207</v>
      </c>
      <c r="F56" s="33" t="s">
        <v>208</v>
      </c>
      <c r="G56" s="25">
        <v>46129</v>
      </c>
      <c r="H56" s="19" t="s">
        <v>209</v>
      </c>
      <c r="I56" s="15">
        <v>60344.800000000003</v>
      </c>
      <c r="J56" s="13" t="s">
        <v>184</v>
      </c>
      <c r="K56" s="9"/>
      <c r="L56" s="20">
        <f>SUM(2896.55+57448.25)</f>
        <v>60344.800000000003</v>
      </c>
      <c r="M56" s="19" t="s">
        <v>210</v>
      </c>
    </row>
    <row r="57" spans="1:13" s="2" customFormat="1" ht="210">
      <c r="A57" s="8" t="s">
        <v>15</v>
      </c>
      <c r="B57" s="10">
        <v>51</v>
      </c>
      <c r="C57" s="10">
        <v>8804362000147</v>
      </c>
      <c r="D57" s="9" t="s">
        <v>206</v>
      </c>
      <c r="E57" s="28" t="s">
        <v>211</v>
      </c>
      <c r="F57" s="33" t="s">
        <v>212</v>
      </c>
      <c r="G57" s="25">
        <v>46129</v>
      </c>
      <c r="H57" s="19" t="s">
        <v>213</v>
      </c>
      <c r="I57" s="15">
        <v>3418</v>
      </c>
      <c r="J57" s="13" t="s">
        <v>184</v>
      </c>
      <c r="K57" s="9"/>
      <c r="L57" s="20">
        <f>SUM(164.06+3253.94)</f>
        <v>3418</v>
      </c>
      <c r="M57" s="19" t="s">
        <v>210</v>
      </c>
    </row>
    <row r="58" spans="1:13" s="2" customFormat="1" ht="120">
      <c r="A58" s="8" t="s">
        <v>15</v>
      </c>
      <c r="B58" s="10">
        <v>52</v>
      </c>
      <c r="C58" s="10">
        <v>4407920000180</v>
      </c>
      <c r="D58" s="9" t="s">
        <v>214</v>
      </c>
      <c r="E58" s="28" t="s">
        <v>215</v>
      </c>
      <c r="F58" s="33" t="s">
        <v>216</v>
      </c>
      <c r="G58" s="25">
        <v>46129</v>
      </c>
      <c r="H58" s="19" t="s">
        <v>217</v>
      </c>
      <c r="I58" s="15">
        <v>23590.98</v>
      </c>
      <c r="J58" s="13" t="s">
        <v>184</v>
      </c>
      <c r="K58" s="9"/>
      <c r="L58" s="20">
        <f>SUM(23590.98)</f>
        <v>23590.98</v>
      </c>
      <c r="M58" s="19" t="s">
        <v>218</v>
      </c>
    </row>
    <row r="59" spans="1:13" s="2" customFormat="1" ht="120">
      <c r="A59" s="8" t="s">
        <v>15</v>
      </c>
      <c r="B59" s="10">
        <v>53</v>
      </c>
      <c r="C59" s="10">
        <v>18422603000147</v>
      </c>
      <c r="D59" s="9" t="s">
        <v>108</v>
      </c>
      <c r="E59" s="28" t="s">
        <v>219</v>
      </c>
      <c r="F59" s="33" t="s">
        <v>220</v>
      </c>
      <c r="G59" s="25">
        <v>46129</v>
      </c>
      <c r="H59" s="19" t="s">
        <v>221</v>
      </c>
      <c r="I59" s="15">
        <v>7750</v>
      </c>
      <c r="J59" s="13" t="s">
        <v>184</v>
      </c>
      <c r="K59" s="9"/>
      <c r="L59" s="20">
        <f>SUM(372+7378)</f>
        <v>7750</v>
      </c>
      <c r="M59" s="19" t="s">
        <v>222</v>
      </c>
    </row>
    <row r="60" spans="1:13" s="2" customFormat="1" ht="150">
      <c r="A60" s="8" t="s">
        <v>15</v>
      </c>
      <c r="B60" s="10">
        <v>54</v>
      </c>
      <c r="C60" s="10">
        <v>27441006000150</v>
      </c>
      <c r="D60" s="9" t="s">
        <v>223</v>
      </c>
      <c r="E60" s="28" t="s">
        <v>224</v>
      </c>
      <c r="F60" s="33" t="s">
        <v>225</v>
      </c>
      <c r="G60" s="25">
        <v>46129</v>
      </c>
      <c r="H60" s="19" t="s">
        <v>226</v>
      </c>
      <c r="I60" s="15">
        <v>3900</v>
      </c>
      <c r="J60" s="13" t="s">
        <v>184</v>
      </c>
      <c r="K60" s="9"/>
      <c r="L60" s="20">
        <f>3900</f>
        <v>3900</v>
      </c>
      <c r="M60" s="19" t="s">
        <v>227</v>
      </c>
    </row>
    <row r="61" spans="1:13" s="2" customFormat="1" ht="120">
      <c r="A61" s="8" t="s">
        <v>15</v>
      </c>
      <c r="B61" s="10">
        <v>55</v>
      </c>
      <c r="C61" s="10">
        <v>82845322000104</v>
      </c>
      <c r="D61" s="9" t="s">
        <v>154</v>
      </c>
      <c r="E61" s="28" t="s">
        <v>228</v>
      </c>
      <c r="F61" s="43" t="s">
        <v>229</v>
      </c>
      <c r="G61" s="25">
        <v>46129</v>
      </c>
      <c r="H61" s="19" t="s">
        <v>230</v>
      </c>
      <c r="I61" s="15">
        <v>53931.39</v>
      </c>
      <c r="J61" s="13" t="s">
        <v>184</v>
      </c>
      <c r="K61" s="9"/>
      <c r="L61" s="20">
        <f>SUM(2588.71+51342.68)</f>
        <v>53931.39</v>
      </c>
      <c r="M61" s="19" t="s">
        <v>231</v>
      </c>
    </row>
    <row r="62" spans="1:13" s="2" customFormat="1" ht="120">
      <c r="A62" s="8" t="s">
        <v>15</v>
      </c>
      <c r="B62" s="10">
        <v>56</v>
      </c>
      <c r="C62" s="10">
        <v>82845322000104</v>
      </c>
      <c r="D62" s="9" t="s">
        <v>154</v>
      </c>
      <c r="E62" s="28" t="s">
        <v>232</v>
      </c>
      <c r="F62" s="43" t="s">
        <v>233</v>
      </c>
      <c r="G62" s="25">
        <v>46129</v>
      </c>
      <c r="H62" s="19" t="s">
        <v>234</v>
      </c>
      <c r="I62" s="15">
        <v>128091.74</v>
      </c>
      <c r="J62" s="13" t="s">
        <v>184</v>
      </c>
      <c r="K62" s="9"/>
      <c r="L62" s="20">
        <f>SUM(6148.4+121943.34)</f>
        <v>128091.73999999999</v>
      </c>
      <c r="M62" s="19" t="s">
        <v>235</v>
      </c>
    </row>
    <row r="63" spans="1:13" s="2" customFormat="1" ht="150">
      <c r="A63" s="8" t="s">
        <v>15</v>
      </c>
      <c r="B63" s="10">
        <v>57</v>
      </c>
      <c r="C63" s="10">
        <v>82845322000104</v>
      </c>
      <c r="D63" s="9" t="s">
        <v>154</v>
      </c>
      <c r="E63" s="28" t="s">
        <v>236</v>
      </c>
      <c r="F63" s="43" t="s">
        <v>237</v>
      </c>
      <c r="G63" s="25">
        <v>46129</v>
      </c>
      <c r="H63" s="19" t="s">
        <v>238</v>
      </c>
      <c r="I63" s="15">
        <v>111255.26</v>
      </c>
      <c r="J63" s="13" t="s">
        <v>184</v>
      </c>
      <c r="K63" s="9"/>
      <c r="L63" s="20">
        <f>SUM(105915.01+5340.25)</f>
        <v>111255.26</v>
      </c>
      <c r="M63" s="19" t="s">
        <v>239</v>
      </c>
    </row>
    <row r="64" spans="1:13" s="2" customFormat="1" ht="120">
      <c r="A64" s="8" t="s">
        <v>15</v>
      </c>
      <c r="B64" s="10">
        <v>58</v>
      </c>
      <c r="C64" s="10">
        <v>82845322000104</v>
      </c>
      <c r="D64" s="9" t="s">
        <v>154</v>
      </c>
      <c r="E64" s="28" t="s">
        <v>240</v>
      </c>
      <c r="F64" s="44" t="s">
        <v>241</v>
      </c>
      <c r="G64" s="25">
        <v>46129</v>
      </c>
      <c r="H64" s="19" t="s">
        <v>242</v>
      </c>
      <c r="I64" s="15">
        <v>72589.990000000005</v>
      </c>
      <c r="J64" s="13" t="s">
        <v>184</v>
      </c>
      <c r="K64" s="9"/>
      <c r="L64" s="20">
        <f>SUM(3484.32+69105.67)</f>
        <v>72589.990000000005</v>
      </c>
      <c r="M64" s="19" t="s">
        <v>243</v>
      </c>
    </row>
    <row r="65" spans="1:13" s="2" customFormat="1" ht="105">
      <c r="A65" s="8" t="s">
        <v>15</v>
      </c>
      <c r="B65" s="10">
        <v>59</v>
      </c>
      <c r="C65" s="10">
        <v>82845322000104</v>
      </c>
      <c r="D65" s="9" t="s">
        <v>154</v>
      </c>
      <c r="E65" s="28" t="s">
        <v>244</v>
      </c>
      <c r="F65" s="44" t="s">
        <v>245</v>
      </c>
      <c r="G65" s="25">
        <v>46129</v>
      </c>
      <c r="H65" s="19" t="s">
        <v>246</v>
      </c>
      <c r="I65" s="15">
        <v>14142.45</v>
      </c>
      <c r="J65" s="13" t="s">
        <v>184</v>
      </c>
      <c r="K65" s="9"/>
      <c r="L65" s="20">
        <f>(678.84+13463.61)</f>
        <v>14142.45</v>
      </c>
      <c r="M65" s="19" t="s">
        <v>247</v>
      </c>
    </row>
    <row r="66" spans="1:13" s="2" customFormat="1" ht="150">
      <c r="A66" s="8" t="s">
        <v>15</v>
      </c>
      <c r="B66" s="10">
        <v>60</v>
      </c>
      <c r="C66" s="10">
        <v>4406195000125</v>
      </c>
      <c r="D66" s="9" t="s">
        <v>248</v>
      </c>
      <c r="E66" s="45" t="s">
        <v>249</v>
      </c>
      <c r="F66" s="43" t="s">
        <v>250</v>
      </c>
      <c r="G66" s="25">
        <v>46129</v>
      </c>
      <c r="H66" s="19" t="s">
        <v>251</v>
      </c>
      <c r="I66" s="15">
        <v>358.51</v>
      </c>
      <c r="J66" s="13" t="s">
        <v>184</v>
      </c>
      <c r="K66" s="9"/>
      <c r="L66" s="20">
        <f>SUM(17.21+341.3)</f>
        <v>358.51</v>
      </c>
      <c r="M66" s="19" t="s">
        <v>252</v>
      </c>
    </row>
    <row r="67" spans="1:13" s="2" customFormat="1" ht="135">
      <c r="A67" s="8" t="s">
        <v>15</v>
      </c>
      <c r="B67" s="10">
        <v>61</v>
      </c>
      <c r="C67" s="10">
        <v>4406195000125</v>
      </c>
      <c r="D67" s="9" t="s">
        <v>248</v>
      </c>
      <c r="E67" s="46" t="s">
        <v>253</v>
      </c>
      <c r="F67" s="43" t="s">
        <v>254</v>
      </c>
      <c r="G67" s="25">
        <v>46129</v>
      </c>
      <c r="H67" s="19" t="s">
        <v>255</v>
      </c>
      <c r="I67" s="15">
        <v>276.67</v>
      </c>
      <c r="J67" s="13" t="s">
        <v>184</v>
      </c>
      <c r="K67" s="9"/>
      <c r="L67" s="20">
        <f>SUM(13.28+263.39)</f>
        <v>276.66999999999996</v>
      </c>
      <c r="M67" s="19" t="s">
        <v>252</v>
      </c>
    </row>
    <row r="68" spans="1:13" s="2" customFormat="1" ht="135">
      <c r="A68" s="8" t="s">
        <v>15</v>
      </c>
      <c r="B68" s="10">
        <v>62</v>
      </c>
      <c r="C68" s="10">
        <v>4406195000125</v>
      </c>
      <c r="D68" s="9" t="s">
        <v>248</v>
      </c>
      <c r="E68" s="45" t="s">
        <v>256</v>
      </c>
      <c r="F68" s="43" t="s">
        <v>257</v>
      </c>
      <c r="G68" s="25">
        <v>46129</v>
      </c>
      <c r="H68" s="19" t="s">
        <v>258</v>
      </c>
      <c r="I68" s="15">
        <v>440.33</v>
      </c>
      <c r="J68" s="13" t="s">
        <v>184</v>
      </c>
      <c r="K68" s="9"/>
      <c r="L68" s="20">
        <f>SUM(21.14+419.19)</f>
        <v>440.33</v>
      </c>
      <c r="M68" s="19" t="s">
        <v>252</v>
      </c>
    </row>
    <row r="69" spans="1:13" s="2" customFormat="1" ht="135">
      <c r="A69" s="8" t="s">
        <v>15</v>
      </c>
      <c r="B69" s="10">
        <v>63</v>
      </c>
      <c r="C69" s="10">
        <v>4406195000125</v>
      </c>
      <c r="D69" s="9" t="s">
        <v>248</v>
      </c>
      <c r="E69" s="45" t="s">
        <v>259</v>
      </c>
      <c r="F69" s="43" t="s">
        <v>260</v>
      </c>
      <c r="G69" s="25">
        <v>46129</v>
      </c>
      <c r="H69" s="19" t="s">
        <v>261</v>
      </c>
      <c r="I69" s="15">
        <v>145.76</v>
      </c>
      <c r="J69" s="13" t="s">
        <v>184</v>
      </c>
      <c r="K69" s="9"/>
      <c r="L69" s="20">
        <f>SUM(7+138.76)</f>
        <v>145.76</v>
      </c>
      <c r="M69" s="19" t="s">
        <v>252</v>
      </c>
    </row>
    <row r="70" spans="1:13" s="2" customFormat="1" ht="135">
      <c r="A70" s="8" t="s">
        <v>15</v>
      </c>
      <c r="B70" s="10">
        <v>64</v>
      </c>
      <c r="C70" s="10">
        <v>4406195000125</v>
      </c>
      <c r="D70" s="9" t="s">
        <v>248</v>
      </c>
      <c r="E70" s="45" t="s">
        <v>262</v>
      </c>
      <c r="F70" s="43" t="s">
        <v>263</v>
      </c>
      <c r="G70" s="25">
        <v>46129</v>
      </c>
      <c r="H70" s="19" t="s">
        <v>264</v>
      </c>
      <c r="I70" s="15">
        <v>145.68</v>
      </c>
      <c r="J70" s="13" t="s">
        <v>184</v>
      </c>
      <c r="K70" s="9"/>
      <c r="L70" s="20">
        <f>SUM(6.99+138.69)</f>
        <v>145.68</v>
      </c>
      <c r="M70" s="19" t="s">
        <v>252</v>
      </c>
    </row>
    <row r="71" spans="1:13" s="2" customFormat="1" ht="135">
      <c r="A71" s="8" t="s">
        <v>15</v>
      </c>
      <c r="B71" s="10">
        <v>65</v>
      </c>
      <c r="C71" s="10">
        <v>4406195000125</v>
      </c>
      <c r="D71" s="9" t="s">
        <v>248</v>
      </c>
      <c r="E71" s="45" t="s">
        <v>265</v>
      </c>
      <c r="F71" s="43" t="s">
        <v>266</v>
      </c>
      <c r="G71" s="25">
        <v>46129</v>
      </c>
      <c r="H71" s="19" t="s">
        <v>267</v>
      </c>
      <c r="I71" s="15">
        <v>522.14</v>
      </c>
      <c r="J71" s="13" t="s">
        <v>184</v>
      </c>
      <c r="K71" s="9"/>
      <c r="L71" s="20">
        <f>SUM(25.06+497.08)</f>
        <v>522.14</v>
      </c>
      <c r="M71" s="19" t="s">
        <v>252</v>
      </c>
    </row>
    <row r="72" spans="1:13" s="2" customFormat="1" ht="150">
      <c r="A72" s="8" t="s">
        <v>15</v>
      </c>
      <c r="B72" s="10">
        <v>66</v>
      </c>
      <c r="C72" s="10">
        <v>4224028000163</v>
      </c>
      <c r="D72" s="9" t="s">
        <v>16</v>
      </c>
      <c r="E72" s="47" t="s">
        <v>268</v>
      </c>
      <c r="F72" s="43" t="s">
        <v>269</v>
      </c>
      <c r="G72" s="25">
        <v>46129</v>
      </c>
      <c r="H72" s="19" t="s">
        <v>270</v>
      </c>
      <c r="I72" s="15">
        <v>22.81</v>
      </c>
      <c r="J72" s="13" t="s">
        <v>184</v>
      </c>
      <c r="K72" s="9"/>
      <c r="L72" s="20">
        <v>22.81</v>
      </c>
      <c r="M72" s="19" t="s">
        <v>20</v>
      </c>
    </row>
    <row r="73" spans="1:13" s="2" customFormat="1" ht="150">
      <c r="A73" s="8" t="s">
        <v>15</v>
      </c>
      <c r="B73" s="10">
        <v>67</v>
      </c>
      <c r="C73" s="10">
        <v>4224028000163</v>
      </c>
      <c r="D73" s="9" t="s">
        <v>16</v>
      </c>
      <c r="E73" s="47" t="s">
        <v>271</v>
      </c>
      <c r="F73" s="43" t="s">
        <v>269</v>
      </c>
      <c r="G73" s="25">
        <v>46129</v>
      </c>
      <c r="H73" s="19" t="s">
        <v>272</v>
      </c>
      <c r="I73" s="15">
        <v>115.29</v>
      </c>
      <c r="J73" s="13" t="s">
        <v>184</v>
      </c>
      <c r="K73" s="9"/>
      <c r="L73" s="20">
        <v>115.29</v>
      </c>
      <c r="M73" s="19" t="s">
        <v>20</v>
      </c>
    </row>
    <row r="74" spans="1:13" s="2" customFormat="1" ht="150">
      <c r="A74" s="8" t="s">
        <v>15</v>
      </c>
      <c r="B74" s="10">
        <v>68</v>
      </c>
      <c r="C74" s="10">
        <v>4224028000163</v>
      </c>
      <c r="D74" s="9" t="s">
        <v>16</v>
      </c>
      <c r="E74" s="47" t="s">
        <v>273</v>
      </c>
      <c r="F74" s="43" t="s">
        <v>274</v>
      </c>
      <c r="G74" s="25">
        <v>46129</v>
      </c>
      <c r="H74" s="19" t="s">
        <v>275</v>
      </c>
      <c r="I74" s="15">
        <v>138.1</v>
      </c>
      <c r="J74" s="13" t="s">
        <v>184</v>
      </c>
      <c r="K74" s="9"/>
      <c r="L74" s="20">
        <f>138.1</f>
        <v>138.1</v>
      </c>
      <c r="M74" s="19" t="s">
        <v>20</v>
      </c>
    </row>
    <row r="75" spans="1:13" s="2" customFormat="1" ht="135">
      <c r="A75" s="8" t="s">
        <v>15</v>
      </c>
      <c r="B75" s="10">
        <v>69</v>
      </c>
      <c r="C75" s="10">
        <v>4322541000197</v>
      </c>
      <c r="D75" s="9" t="s">
        <v>276</v>
      </c>
      <c r="E75" s="47" t="s">
        <v>277</v>
      </c>
      <c r="F75" s="43" t="s">
        <v>278</v>
      </c>
      <c r="G75" s="25" t="s">
        <v>279</v>
      </c>
      <c r="H75" s="19" t="s">
        <v>280</v>
      </c>
      <c r="I75" s="15">
        <v>810.8</v>
      </c>
      <c r="J75" s="13" t="s">
        <v>279</v>
      </c>
      <c r="K75" s="9"/>
      <c r="L75" s="15">
        <v>810.8</v>
      </c>
      <c r="M75" s="19" t="s">
        <v>281</v>
      </c>
    </row>
    <row r="76" spans="1:13" s="2" customFormat="1" ht="120">
      <c r="A76" s="8" t="s">
        <v>15</v>
      </c>
      <c r="B76" s="10">
        <v>70</v>
      </c>
      <c r="C76" s="10">
        <v>5340639000130</v>
      </c>
      <c r="D76" s="34" t="s">
        <v>282</v>
      </c>
      <c r="E76" s="45" t="s">
        <v>283</v>
      </c>
      <c r="F76" s="44" t="s">
        <v>284</v>
      </c>
      <c r="G76" s="35">
        <v>46135</v>
      </c>
      <c r="H76" s="34" t="s">
        <v>285</v>
      </c>
      <c r="I76" s="15">
        <v>16420.41</v>
      </c>
      <c r="J76" s="13" t="s">
        <v>286</v>
      </c>
      <c r="K76" s="36"/>
      <c r="L76" s="20">
        <v>16420.41</v>
      </c>
      <c r="M76" s="19" t="s">
        <v>287</v>
      </c>
    </row>
    <row r="77" spans="1:13" s="2" customFormat="1" ht="120">
      <c r="A77" s="8" t="s">
        <v>15</v>
      </c>
      <c r="B77" s="10">
        <v>71</v>
      </c>
      <c r="C77" s="10">
        <v>5340639000130</v>
      </c>
      <c r="D77" s="34" t="s">
        <v>282</v>
      </c>
      <c r="E77" s="45" t="s">
        <v>288</v>
      </c>
      <c r="F77" s="43" t="s">
        <v>289</v>
      </c>
      <c r="G77" s="25">
        <v>46135</v>
      </c>
      <c r="H77" s="19" t="s">
        <v>290</v>
      </c>
      <c r="I77" s="15">
        <v>4357.6099999999997</v>
      </c>
      <c r="J77" s="13" t="s">
        <v>286</v>
      </c>
      <c r="K77" s="9"/>
      <c r="L77" s="20">
        <v>4357.6099999999997</v>
      </c>
      <c r="M77" s="19" t="s">
        <v>287</v>
      </c>
    </row>
    <row r="78" spans="1:13" s="2" customFormat="1" ht="180">
      <c r="A78" s="8" t="s">
        <v>15</v>
      </c>
      <c r="B78" s="10">
        <v>72</v>
      </c>
      <c r="C78" s="10">
        <v>2341467000120</v>
      </c>
      <c r="D78" s="9" t="s">
        <v>291</v>
      </c>
      <c r="E78" s="45" t="s">
        <v>292</v>
      </c>
      <c r="F78" s="33" t="s">
        <v>293</v>
      </c>
      <c r="G78" s="25">
        <v>46135</v>
      </c>
      <c r="H78" s="19" t="s">
        <v>294</v>
      </c>
      <c r="I78" s="15">
        <v>52730.57</v>
      </c>
      <c r="J78" s="13" t="s">
        <v>286</v>
      </c>
      <c r="K78" s="9"/>
      <c r="L78" s="20">
        <f>635.8+52094.77</f>
        <v>52730.57</v>
      </c>
      <c r="M78" s="19" t="s">
        <v>295</v>
      </c>
    </row>
    <row r="79" spans="1:13" s="2" customFormat="1" ht="165">
      <c r="A79" s="8" t="s">
        <v>15</v>
      </c>
      <c r="B79" s="10">
        <v>73</v>
      </c>
      <c r="C79" s="10">
        <v>2341467000120</v>
      </c>
      <c r="D79" s="9" t="s">
        <v>291</v>
      </c>
      <c r="E79" s="45" t="s">
        <v>296</v>
      </c>
      <c r="F79" s="33" t="s">
        <v>293</v>
      </c>
      <c r="G79" s="25">
        <v>46136</v>
      </c>
      <c r="H79" s="19" t="s">
        <v>297</v>
      </c>
      <c r="I79" s="15">
        <v>91665.39</v>
      </c>
      <c r="J79" s="13">
        <v>46136</v>
      </c>
      <c r="K79" s="9"/>
      <c r="L79" s="20">
        <f>1835.55+89829.84</f>
        <v>91665.39</v>
      </c>
      <c r="M79" s="19" t="s">
        <v>298</v>
      </c>
    </row>
    <row r="80" spans="1:13" s="2" customFormat="1" ht="135">
      <c r="A80" s="8" t="s">
        <v>15</v>
      </c>
      <c r="B80" s="10">
        <v>74</v>
      </c>
      <c r="C80" s="10">
        <v>61074175000138</v>
      </c>
      <c r="D80" s="9" t="s">
        <v>299</v>
      </c>
      <c r="E80" s="45" t="s">
        <v>300</v>
      </c>
      <c r="F80" s="33" t="s">
        <v>301</v>
      </c>
      <c r="G80" s="25">
        <v>46136</v>
      </c>
      <c r="H80" s="19" t="s">
        <v>302</v>
      </c>
      <c r="I80" s="15">
        <v>505</v>
      </c>
      <c r="J80" s="13">
        <v>46136</v>
      </c>
      <c r="K80" s="9"/>
      <c r="L80" s="20">
        <v>505</v>
      </c>
      <c r="M80" s="19" t="s">
        <v>303</v>
      </c>
    </row>
    <row r="81" spans="1:13" s="2" customFormat="1" ht="195">
      <c r="A81" s="8" t="s">
        <v>15</v>
      </c>
      <c r="B81" s="10">
        <v>75</v>
      </c>
      <c r="C81" s="10">
        <v>12891300000197</v>
      </c>
      <c r="D81" s="9" t="s">
        <v>304</v>
      </c>
      <c r="E81" s="45" t="s">
        <v>305</v>
      </c>
      <c r="F81" s="33" t="s">
        <v>306</v>
      </c>
      <c r="G81" s="25">
        <v>46136</v>
      </c>
      <c r="H81" s="19" t="s">
        <v>307</v>
      </c>
      <c r="I81" s="15">
        <v>380300.84</v>
      </c>
      <c r="J81" s="13">
        <v>46136</v>
      </c>
      <c r="K81" s="9"/>
      <c r="L81" s="20">
        <f>30605.07+4563.61+19015.04+326117.12</f>
        <v>380300.83999999997</v>
      </c>
      <c r="M81" s="19" t="s">
        <v>308</v>
      </c>
    </row>
    <row r="82" spans="1:13" s="2" customFormat="1" ht="150">
      <c r="A82" s="8" t="s">
        <v>15</v>
      </c>
      <c r="B82" s="10">
        <v>76</v>
      </c>
      <c r="C82" s="10">
        <v>25125064000140</v>
      </c>
      <c r="D82" s="9" t="s">
        <v>309</v>
      </c>
      <c r="E82" s="45" t="s">
        <v>310</v>
      </c>
      <c r="F82" s="43" t="s">
        <v>311</v>
      </c>
      <c r="G82" s="25" t="s">
        <v>312</v>
      </c>
      <c r="H82" s="19" t="s">
        <v>313</v>
      </c>
      <c r="I82" s="15">
        <v>11907.79</v>
      </c>
      <c r="J82" s="13">
        <v>46139</v>
      </c>
      <c r="K82" s="9"/>
      <c r="L82" s="20">
        <f>11336.22+571.57</f>
        <v>11907.789999999999</v>
      </c>
      <c r="M82" s="19" t="s">
        <v>314</v>
      </c>
    </row>
    <row r="83" spans="1:13" s="2" customFormat="1" ht="135">
      <c r="A83" s="8" t="s">
        <v>15</v>
      </c>
      <c r="B83" s="10">
        <v>77</v>
      </c>
      <c r="C83" s="10">
        <v>4322541000197</v>
      </c>
      <c r="D83" s="9" t="s">
        <v>276</v>
      </c>
      <c r="E83" s="45" t="s">
        <v>315</v>
      </c>
      <c r="F83" s="43" t="s">
        <v>316</v>
      </c>
      <c r="G83" s="25" t="s">
        <v>312</v>
      </c>
      <c r="H83" s="19" t="s">
        <v>317</v>
      </c>
      <c r="I83" s="15">
        <v>17.16</v>
      </c>
      <c r="J83" s="13">
        <v>46140</v>
      </c>
      <c r="K83" s="9"/>
      <c r="L83" s="20">
        <v>17.16</v>
      </c>
      <c r="M83" s="19" t="s">
        <v>318</v>
      </c>
    </row>
    <row r="84" spans="1:13" s="2" customFormat="1" ht="150">
      <c r="A84" s="8" t="s">
        <v>15</v>
      </c>
      <c r="B84" s="10">
        <v>78</v>
      </c>
      <c r="C84" s="10">
        <v>34549659000113</v>
      </c>
      <c r="D84" s="9" t="s">
        <v>319</v>
      </c>
      <c r="E84" s="28" t="s">
        <v>320</v>
      </c>
      <c r="F84" s="33" t="s">
        <v>321</v>
      </c>
      <c r="G84" s="25">
        <v>46140</v>
      </c>
      <c r="H84" s="19" t="s">
        <v>322</v>
      </c>
      <c r="I84" s="15">
        <v>31000</v>
      </c>
      <c r="J84" s="13">
        <v>46141</v>
      </c>
      <c r="K84" s="9"/>
      <c r="L84" s="20">
        <f>29512+1488</f>
        <v>31000</v>
      </c>
      <c r="M84" s="19" t="s">
        <v>323</v>
      </c>
    </row>
    <row r="85" spans="1:13" s="2" customFormat="1" ht="120">
      <c r="A85" s="8" t="s">
        <v>15</v>
      </c>
      <c r="B85" s="10">
        <v>79</v>
      </c>
      <c r="C85" s="10">
        <v>4407920000180</v>
      </c>
      <c r="D85" s="9" t="s">
        <v>214</v>
      </c>
      <c r="E85" s="28" t="s">
        <v>324</v>
      </c>
      <c r="F85" s="33" t="s">
        <v>325</v>
      </c>
      <c r="G85" s="25">
        <v>46140</v>
      </c>
      <c r="H85" s="19" t="s">
        <v>326</v>
      </c>
      <c r="I85" s="15">
        <v>9033.02</v>
      </c>
      <c r="J85" s="13">
        <v>46141</v>
      </c>
      <c r="K85" s="9"/>
      <c r="L85" s="20">
        <v>9033.02</v>
      </c>
      <c r="M85" s="19" t="s">
        <v>327</v>
      </c>
    </row>
    <row r="86" spans="1:13" s="2" customFormat="1" ht="120">
      <c r="A86" s="8" t="s">
        <v>15</v>
      </c>
      <c r="B86" s="10">
        <v>80</v>
      </c>
      <c r="C86" s="10">
        <v>4407920000180</v>
      </c>
      <c r="D86" s="9" t="s">
        <v>214</v>
      </c>
      <c r="E86" s="28" t="s">
        <v>328</v>
      </c>
      <c r="F86" s="33" t="s">
        <v>325</v>
      </c>
      <c r="G86" s="25">
        <v>46140</v>
      </c>
      <c r="H86" s="19" t="s">
        <v>329</v>
      </c>
      <c r="I86" s="15">
        <v>12977.22</v>
      </c>
      <c r="J86" s="13">
        <v>46141</v>
      </c>
      <c r="K86" s="9"/>
      <c r="L86" s="20">
        <v>12977.22</v>
      </c>
      <c r="M86" s="19" t="s">
        <v>327</v>
      </c>
    </row>
    <row r="87" spans="1:13" s="2" customFormat="1" ht="150">
      <c r="A87" s="8" t="s">
        <v>15</v>
      </c>
      <c r="B87" s="10">
        <v>81</v>
      </c>
      <c r="C87" s="10">
        <v>4824261000187</v>
      </c>
      <c r="D87" s="9" t="s">
        <v>330</v>
      </c>
      <c r="E87" s="28" t="s">
        <v>331</v>
      </c>
      <c r="F87" s="33" t="s">
        <v>332</v>
      </c>
      <c r="G87" s="25" t="s">
        <v>333</v>
      </c>
      <c r="H87" s="19" t="s">
        <v>334</v>
      </c>
      <c r="I87" s="15">
        <v>9000</v>
      </c>
      <c r="J87" s="13">
        <v>46141</v>
      </c>
      <c r="K87" s="9"/>
      <c r="L87" s="20">
        <f>108+450+8442</f>
        <v>9000</v>
      </c>
      <c r="M87" s="19" t="s">
        <v>335</v>
      </c>
    </row>
    <row r="88" spans="1:13" s="2" customFormat="1" ht="150">
      <c r="A88" s="8" t="s">
        <v>15</v>
      </c>
      <c r="B88" s="10">
        <v>82</v>
      </c>
      <c r="C88" s="10">
        <v>20019711000115</v>
      </c>
      <c r="D88" s="9" t="s">
        <v>336</v>
      </c>
      <c r="E88" s="28" t="s">
        <v>331</v>
      </c>
      <c r="F88" s="33" t="s">
        <v>337</v>
      </c>
      <c r="G88" s="25">
        <v>46140</v>
      </c>
      <c r="H88" s="19" t="s">
        <v>338</v>
      </c>
      <c r="I88" s="15">
        <v>64700</v>
      </c>
      <c r="J88" s="13">
        <v>46142</v>
      </c>
      <c r="K88" s="9"/>
      <c r="L88" s="20">
        <v>64700</v>
      </c>
      <c r="M88" s="19" t="s">
        <v>339</v>
      </c>
    </row>
    <row r="89" spans="1:13" s="2" customFormat="1" ht="105">
      <c r="A89" s="8" t="s">
        <v>15</v>
      </c>
      <c r="B89" s="10">
        <v>83</v>
      </c>
      <c r="C89" s="10">
        <v>35634627000189</v>
      </c>
      <c r="D89" s="9" t="s">
        <v>149</v>
      </c>
      <c r="E89" s="28" t="s">
        <v>340</v>
      </c>
      <c r="F89" s="33" t="s">
        <v>341</v>
      </c>
      <c r="G89" s="25">
        <v>46140</v>
      </c>
      <c r="H89" s="19" t="s">
        <v>342</v>
      </c>
      <c r="I89" s="15">
        <v>1000</v>
      </c>
      <c r="J89" s="13">
        <v>46141</v>
      </c>
      <c r="K89" s="9"/>
      <c r="L89" s="20">
        <f>30.4+969.6</f>
        <v>1000</v>
      </c>
      <c r="M89" s="19" t="s">
        <v>343</v>
      </c>
    </row>
    <row r="90" spans="1:13" s="2" customFormat="1" ht="150">
      <c r="A90" s="8" t="s">
        <v>15</v>
      </c>
      <c r="B90" s="10">
        <v>84</v>
      </c>
      <c r="C90" s="10">
        <v>66582784000111</v>
      </c>
      <c r="D90" s="34" t="s">
        <v>344</v>
      </c>
      <c r="E90" s="28" t="s">
        <v>345</v>
      </c>
      <c r="F90" s="33" t="s">
        <v>346</v>
      </c>
      <c r="G90" s="35">
        <v>46141</v>
      </c>
      <c r="H90" s="34" t="s">
        <v>347</v>
      </c>
      <c r="I90" s="15">
        <v>42998</v>
      </c>
      <c r="J90" s="35">
        <v>46141</v>
      </c>
      <c r="K90" s="36"/>
      <c r="L90" s="20">
        <f>2063.9+40934.1</f>
        <v>42998</v>
      </c>
      <c r="M90" s="19" t="s">
        <v>348</v>
      </c>
    </row>
    <row r="91" spans="1:13" s="2" customFormat="1" ht="120">
      <c r="A91" s="8" t="s">
        <v>15</v>
      </c>
      <c r="B91" s="10">
        <v>85</v>
      </c>
      <c r="C91" s="10">
        <v>12039966000111</v>
      </c>
      <c r="D91" s="9" t="s">
        <v>349</v>
      </c>
      <c r="E91" s="28" t="s">
        <v>350</v>
      </c>
      <c r="F91" s="33" t="s">
        <v>351</v>
      </c>
      <c r="G91" s="25">
        <v>46141</v>
      </c>
      <c r="H91" s="19" t="s">
        <v>352</v>
      </c>
      <c r="I91" s="15">
        <v>25446.799999999999</v>
      </c>
      <c r="J91" s="13">
        <v>46141</v>
      </c>
      <c r="K91" s="9"/>
      <c r="L91" s="20">
        <v>25466.799999999999</v>
      </c>
      <c r="M91" s="19" t="s">
        <v>353</v>
      </c>
    </row>
    <row r="92" spans="1:13" s="2" customFormat="1" ht="120">
      <c r="A92" s="8" t="s">
        <v>15</v>
      </c>
      <c r="B92" s="10">
        <v>86</v>
      </c>
      <c r="C92" s="10">
        <v>12039966000111</v>
      </c>
      <c r="D92" s="9" t="s">
        <v>349</v>
      </c>
      <c r="E92" s="28" t="s">
        <v>354</v>
      </c>
      <c r="F92" s="33" t="s">
        <v>351</v>
      </c>
      <c r="G92" s="25">
        <v>46141</v>
      </c>
      <c r="H92" s="19" t="s">
        <v>355</v>
      </c>
      <c r="I92" s="15">
        <v>20826.86</v>
      </c>
      <c r="J92" s="13">
        <v>46141</v>
      </c>
      <c r="K92" s="9"/>
      <c r="L92" s="20">
        <v>20826.86</v>
      </c>
      <c r="M92" s="19" t="s">
        <v>353</v>
      </c>
    </row>
    <row r="93" spans="1:13" s="2" customFormat="1" ht="105">
      <c r="A93" s="8" t="s">
        <v>15</v>
      </c>
      <c r="B93" s="10">
        <v>87</v>
      </c>
      <c r="C93" s="10">
        <v>4301769000109</v>
      </c>
      <c r="D93" s="9" t="s">
        <v>356</v>
      </c>
      <c r="E93" s="28" t="s">
        <v>357</v>
      </c>
      <c r="F93" s="12" t="s">
        <v>358</v>
      </c>
      <c r="G93" s="25">
        <v>46141</v>
      </c>
      <c r="H93" s="19" t="s">
        <v>359</v>
      </c>
      <c r="I93" s="15">
        <v>5757.69</v>
      </c>
      <c r="J93" s="13">
        <v>46141</v>
      </c>
      <c r="K93" s="9"/>
      <c r="L93" s="20">
        <v>5757.69</v>
      </c>
      <c r="M93" s="19" t="s">
        <v>360</v>
      </c>
    </row>
    <row r="94" spans="1:13" ht="15" customHeight="1">
      <c r="A94" s="37" t="s">
        <v>361</v>
      </c>
      <c r="B94" s="37"/>
      <c r="C94" s="37"/>
      <c r="D94" s="4"/>
      <c r="K94" s="38"/>
    </row>
    <row r="95" spans="1:13" ht="15" customHeight="1">
      <c r="A95" s="39" t="str">
        <f>[1]Bens!A23</f>
        <v>Data da última atualização: 04/05/2026</v>
      </c>
      <c r="B95" s="40"/>
      <c r="C95" s="4"/>
      <c r="D95" s="1"/>
    </row>
    <row r="96" spans="1:13" ht="15" customHeight="1">
      <c r="A96" s="51" t="s">
        <v>362</v>
      </c>
      <c r="B96" s="51"/>
      <c r="C96" s="51"/>
      <c r="D96" s="51"/>
    </row>
    <row r="97" spans="1:14" ht="15" customHeight="1">
      <c r="A97" s="51" t="s">
        <v>363</v>
      </c>
      <c r="B97" s="51"/>
      <c r="C97" s="51"/>
      <c r="D97" s="51"/>
    </row>
    <row r="98" spans="1:14" ht="15" customHeight="1">
      <c r="A98" s="41" t="s">
        <v>364</v>
      </c>
      <c r="B98" s="41"/>
      <c r="C98" s="41"/>
      <c r="D98" s="1"/>
    </row>
    <row r="99" spans="1:14" ht="15" customHeight="1"/>
    <row r="100" spans="1:14" ht="15" customHeight="1"/>
    <row r="101" spans="1:14" ht="15" customHeight="1"/>
    <row r="102" spans="1:14" ht="15" customHeight="1"/>
    <row r="103" spans="1:14" ht="15" customHeight="1"/>
    <row r="104" spans="1:14" ht="15" customHeight="1"/>
    <row r="105" spans="1:14" ht="15" customHeight="1"/>
    <row r="106" spans="1:14" ht="15" customHeight="1">
      <c r="N106" s="42"/>
    </row>
    <row r="107" spans="1:14" ht="15" customHeight="1">
      <c r="N107" s="42"/>
    </row>
    <row r="108" spans="1:14" ht="15" customHeight="1">
      <c r="N108" s="42"/>
    </row>
    <row r="109" spans="1:14" ht="15" customHeight="1">
      <c r="N109" s="42"/>
    </row>
    <row r="110" spans="1:14" ht="15" customHeight="1">
      <c r="N110" s="42"/>
    </row>
    <row r="111" spans="1:14" ht="15" customHeight="1">
      <c r="N111" s="42"/>
    </row>
    <row r="112" spans="1:14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48.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</sheetData>
  <mergeCells count="5">
    <mergeCell ref="A2:M2"/>
    <mergeCell ref="A3:E3"/>
    <mergeCell ref="A5:L5"/>
    <mergeCell ref="A96:D96"/>
    <mergeCell ref="A97:D97"/>
  </mergeCells>
  <conditionalFormatting sqref="C7:C93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F7" r:id="rId1" xr:uid="{CEC6EB59-3D14-4380-A4D1-933F7121C9C1}"/>
    <hyperlink ref="F8" r:id="rId2" xr:uid="{0D52AF17-26F6-4F6E-9451-517A78B1D6BE}"/>
    <hyperlink ref="F9" r:id="rId3" xr:uid="{7D9652B9-1FDE-42F6-AABF-28B5E201AE03}"/>
    <hyperlink ref="F10" r:id="rId4" xr:uid="{9D45FAB9-2372-43CC-B666-239372C264A7}"/>
    <hyperlink ref="F11" r:id="rId5" xr:uid="{95B832E4-E886-432D-B3C9-C74612BF602F}"/>
    <hyperlink ref="F12" r:id="rId6" xr:uid="{47C6A110-32A2-4F13-8347-65B9726202D8}"/>
    <hyperlink ref="F13" r:id="rId7" xr:uid="{D2ABEC10-9443-40EA-BEDD-AF4318F9C522}"/>
    <hyperlink ref="F14" r:id="rId8" xr:uid="{F342114A-1438-4F08-B6F0-EBF00537C1FE}"/>
    <hyperlink ref="F15" r:id="rId9" xr:uid="{0209AD30-23F7-442D-A538-866E7915817A}"/>
    <hyperlink ref="F16" r:id="rId10" xr:uid="{51871FBE-97D0-4900-A7FE-F77066585767}"/>
    <hyperlink ref="F17" r:id="rId11" xr:uid="{BA196AD8-0303-48D8-AE6E-6D7351FC6459}"/>
    <hyperlink ref="F39" r:id="rId12" xr:uid="{E622ACE0-94F8-4C13-BBA6-3E48ADDD78B7}"/>
    <hyperlink ref="F38" r:id="rId13" xr:uid="{B08EC70B-6114-4DE7-87C7-2920E5C5678C}"/>
    <hyperlink ref="F37" r:id="rId14" xr:uid="{F39582DF-B70C-49E0-B8F4-48034A1B8D4E}"/>
    <hyperlink ref="F36" r:id="rId15" xr:uid="{506BF3B8-1763-4D0F-A5AD-243AC148D911}"/>
    <hyperlink ref="F35" r:id="rId16" xr:uid="{A141089F-072B-444B-866A-19EAD0DAC3CA}"/>
    <hyperlink ref="F34" r:id="rId17" xr:uid="{61A84898-174F-4477-806C-66E1FC09CAEB}"/>
    <hyperlink ref="F33" r:id="rId18" xr:uid="{BB7023F0-FAA5-43DD-B314-F27F4C4C8F2B}"/>
    <hyperlink ref="F32" r:id="rId19" xr:uid="{71126758-0CC2-4F24-BAE9-9BCE2100BDCC}"/>
    <hyperlink ref="F31" r:id="rId20" xr:uid="{184BB9CA-49BB-48CF-8ACB-F6760C229BAC}"/>
    <hyperlink ref="F30" r:id="rId21" xr:uid="{2B76BE88-38FD-42D2-A32D-4D11C0012466}"/>
    <hyperlink ref="F29" r:id="rId22" xr:uid="{22D94BA0-148F-4C00-AB1F-79598F5E6203}"/>
    <hyperlink ref="F28" r:id="rId23" xr:uid="{4FB5151B-9B75-4353-BDD2-C97ABB6373A0}"/>
    <hyperlink ref="F27" r:id="rId24" xr:uid="{220F69BA-A646-4B73-8750-C596CAA52392}"/>
    <hyperlink ref="F26" r:id="rId25" xr:uid="{6A29F1E5-A8BE-4377-8AC8-D4FC6F20D5DF}"/>
    <hyperlink ref="F25" r:id="rId26" xr:uid="{FA2A1E25-4C7B-4A18-A978-22D65381939B}"/>
    <hyperlink ref="F24" r:id="rId27" xr:uid="{3B3BAC4D-98E9-4692-9D69-C21FBB633B0B}"/>
    <hyperlink ref="F23" r:id="rId28" xr:uid="{EF00D96D-AE00-402B-AE15-1F4304C11866}"/>
    <hyperlink ref="F22" r:id="rId29" xr:uid="{F56FF671-8934-4C34-AB72-1EC509276C2B}"/>
    <hyperlink ref="F21" r:id="rId30" xr:uid="{07B22BC8-CE4F-487F-8A46-CF9D89C89244}"/>
    <hyperlink ref="F20" r:id="rId31" xr:uid="{888AC4AC-274C-4703-A8D0-FDE39F2F5980}"/>
    <hyperlink ref="F19" r:id="rId32" xr:uid="{939A9A97-DB81-49D7-90A7-9EB5BAF4D32F}"/>
    <hyperlink ref="F18" r:id="rId33" xr:uid="{3C14AEA9-AAEB-4FE6-A9DC-DE18124143FA}"/>
    <hyperlink ref="E30" r:id="rId34" display="Liquidação da NE nº 2025NE0001183 - Ref. a prestação ao serviço de operação de equipamentos de som e vídeo com gravação e transmissão via canal no youtube nas sessões ordinária e extraordinária dos Órgãos Colegiados, ref. a MARÇO/2026, conforme NF-nº 127 e demais documentos no SEI 2026.007089." xr:uid="{1D6674EB-D651-4024-BC76-9A13D1EE1E44}"/>
    <hyperlink ref="F50" r:id="rId35" xr:uid="{CF1F943B-AB1A-401B-B0FD-1E4C1C87CFA7}"/>
    <hyperlink ref="F49" r:id="rId36" xr:uid="{9F21D509-E83D-42A9-B9A5-3FA6603B03CB}"/>
    <hyperlink ref="F48" r:id="rId37" xr:uid="{FA257E8B-9D9A-4D2E-97C1-5BD6DFCCED91}"/>
    <hyperlink ref="F47" r:id="rId38" xr:uid="{0DD9AA47-A55D-4275-8E3F-2007EAD424A8}"/>
    <hyperlink ref="F46" r:id="rId39" xr:uid="{EFFA0067-5D95-4923-9B41-9B111B212824}"/>
    <hyperlink ref="F45" r:id="rId40" xr:uid="{EA41030E-A5CE-40A1-9C8E-2E561876A7EB}"/>
    <hyperlink ref="F44" r:id="rId41" xr:uid="{987EC9E5-BE3C-47F2-BA23-22AA7849B295}"/>
    <hyperlink ref="F43" r:id="rId42" xr:uid="{EA042B87-50D9-4340-B367-BDCE709F5194}"/>
    <hyperlink ref="F41" r:id="rId43" xr:uid="{033CF9B0-2495-4B51-8D34-91C560BE1E60}"/>
    <hyperlink ref="F40" r:id="rId44" xr:uid="{60C9EF4F-D706-458B-82A2-D4EEA3BF856B}"/>
    <hyperlink ref="E31" r:id="rId45" xr:uid="{0E262552-7004-4207-B8E5-EBDE4BC724B7}"/>
    <hyperlink ref="E33" r:id="rId46" xr:uid="{83EBA190-4D5D-4369-AD53-3AC54E193AF8}"/>
    <hyperlink ref="E34" r:id="rId47" xr:uid="{9EAD6BC5-1DA1-4BF5-85B9-0EC633826FAC}"/>
    <hyperlink ref="E36" r:id="rId48" xr:uid="{C750FAB1-D032-4537-9C49-6ED29D0D891D}"/>
    <hyperlink ref="E37" r:id="rId49" xr:uid="{2F5F79E1-401D-4A98-B43E-3EB0DFB12D46}"/>
    <hyperlink ref="E38" r:id="rId50" xr:uid="{09C7703B-FDBD-45D1-AA74-F92E5D6BC21B}"/>
    <hyperlink ref="E39" r:id="rId51" display="Liquidação da NE nº 2026NE0000003 - Ref. a manutenção preventiva e corretiva realizada nos sistemas de refrigeração desta PGJ/AM (ar condicionados, bebedouros, geladeiras, minibar e máquina de gelo).competencia de Março/2026, (CA 025/2022 MP/PGJ  4º TA) conforme NFS-nº 38 e documentos no SEI 2026.007419." xr:uid="{25057877-B489-4CF5-B700-987397327758}"/>
    <hyperlink ref="E40" r:id="rId52" display="Liquidação da NE nº 2026NE0000057 - Ref.  a prest. de serviço de emissão, reserva e remarcação de bilhetes para voos nacionais e internacionais (C.A. N° 019/2023 - MP/PGJ - 3ºT.A.) referente a Março/2026, conf. Fatura N° 16485 e demais documentos contidos no SEI 2026.008175." xr:uid="{CCF69B09-0EBA-459F-B867-6E72760F9762}"/>
    <hyperlink ref="E43" r:id="rId53" xr:uid="{04DE2264-381E-425F-A7B4-8C51F6C22DA3}"/>
    <hyperlink ref="E44" r:id="rId54" xr:uid="{BBE8C86A-A47C-4323-9661-4CA2BEE390F9}"/>
    <hyperlink ref="E45" r:id="rId55" xr:uid="{1BF5DF1B-8B32-4ECD-A250-86A6A14D63E9}"/>
    <hyperlink ref="E46" r:id="rId56" xr:uid="{FB004482-0F8B-4D1A-BA3D-9421202349F8}"/>
    <hyperlink ref="E47" r:id="rId57" xr:uid="{98B795D0-5B9D-454A-9737-70ECE6BC895D}"/>
    <hyperlink ref="E48" r:id="rId58" xr:uid="{00E4D15B-709D-4544-9E91-2E8D1294B087}"/>
    <hyperlink ref="E49" r:id="rId59" xr:uid="{3D44D9DD-9F80-4ED8-95DC-2DC7E3B69C2F}"/>
    <hyperlink ref="E50" r:id="rId60" xr:uid="{DD8C7418-C853-4123-94EB-ECC820579CDB}"/>
    <hyperlink ref="F42" r:id="rId61" xr:uid="{DC765AD0-9EE0-4050-89B2-A23D1D8E5B9D}"/>
    <hyperlink ref="E51" r:id="rId62" xr:uid="{E103DC70-9AF7-4824-AF4A-5DE3439F0428}"/>
    <hyperlink ref="F51" r:id="rId63" xr:uid="{36C8E953-13C8-40C5-864F-20D0DA598E88}"/>
    <hyperlink ref="E52" r:id="rId64" display="Liquidação da NE nº 2026NE0000026 - Ref. a prestação de serviço do sistema informatizado de registro e controle de ponto eletrônico, em ambiente web, para a Procuradoria-Geral de Justiça (CA 008/2025 - MP/PGJ - 1ºT.A.). NF-n° 76036, competência de MARÇO/2026 e demais documentos no SEI 2026.007738." xr:uid="{20A1E9FD-3638-40B8-AFA8-BDABC813DD89}"/>
    <hyperlink ref="F52" r:id="rId65" xr:uid="{1065B1E6-D141-4691-8057-E679A18FA67F}"/>
    <hyperlink ref="F53" r:id="rId66" xr:uid="{762417AF-C7D2-403E-8A40-5D5CC5611BE9}"/>
    <hyperlink ref="E53" r:id="rId67" xr:uid="{A1EDA5C2-CB1D-4DBB-99D9-7C7AB2F9094F}"/>
    <hyperlink ref="F54" r:id="rId68" xr:uid="{40714AC2-FF0C-43CA-9498-80A7DEBAC93E}"/>
    <hyperlink ref="E54" r:id="rId69" xr:uid="{CB19A375-82FF-4B79-BB95-AB48CA9F13D1}"/>
    <hyperlink ref="E55" r:id="rId70" xr:uid="{AFC6C0AC-2FDC-444C-9B5A-DC43DD571725}"/>
    <hyperlink ref="F55" r:id="rId71" xr:uid="{D31851BC-E1E1-4B9E-B722-87E2757A6BD9}"/>
    <hyperlink ref="E56" r:id="rId72" display="Liquidação da NE nº 2026NE0000024 - Ref. Serviço de Locação e Mensalidade de Link (Tefé) e Serviço de Locação e Mensalidade de Link (Coari, Humaitá, Iranduba, Itacoatiara, Manacapuru, Maués e Parintins) (CA 009/2024-MP/PGJ - 1° TA) relativo a JANEIRO/26 conforme NF-e n°2026000000000353 e documentos no SEI 2026.004050." xr:uid="{0D3AA96F-5DDB-418A-AC37-A09451030B09}"/>
    <hyperlink ref="E57" r:id="rId73" display="Liquidação da NE nº 2026NE0000024 - Ref. Serviço de Locação e Mensalidade de Link (Tefé) e Serviço de Locação e Mensalidade de Link (Coari, Humaitá, Iranduba, Itacoatiara, Manacapuru, Maués e Parintins) (CA 009/2024-MP/PGJ - 1° TA) relativo a JANEIRO/26 conforme NF-e n° 2026000000000354 e documentos no SEI 2026.004050." xr:uid="{CC1228BE-D9FF-4952-96DD-EEE9485B3763}"/>
    <hyperlink ref="F56" r:id="rId74" xr:uid="{1F84ED4F-E5FE-459A-8BC4-898F46A84D69}"/>
    <hyperlink ref="F57" r:id="rId75" xr:uid="{4A069FB5-E0AE-4C68-8306-0EB2BA619200}"/>
    <hyperlink ref="E58" r:id="rId76" xr:uid="{D3F849CC-34E7-4B33-83F3-966F4B6646A3}"/>
    <hyperlink ref="F58" r:id="rId77" xr:uid="{5C9C35FD-03D0-4DB1-B0FA-AEF5C7B27B7D}"/>
    <hyperlink ref="E59" r:id="rId78" xr:uid="{0C454035-D3C4-4F54-A854-9FC3AD4DB477}"/>
    <hyperlink ref="F59" r:id="rId79" xr:uid="{7E7A8C48-F9B6-4879-8A60-185EBD178AC5}"/>
    <hyperlink ref="E60" r:id="rId80" display="https://www.mpam.mp.br/images/1%C2%BA_TA_AO_CT_019-2024_f6135.pdf" xr:uid="{6F2D1E52-0C42-4362-8AA9-83904EB5DB2D}"/>
    <hyperlink ref="F60" r:id="rId81" xr:uid="{6B133B9C-13A9-454A-B1EF-6AA7ECC3457E}"/>
    <hyperlink ref="E61" r:id="rId82" xr:uid="{9A42A996-D06B-433E-A5D0-CE7E8FE03CE7}"/>
    <hyperlink ref="E62" r:id="rId83" xr:uid="{AD31B765-E2BF-41B4-9E51-EE0FE521FAA5}"/>
    <hyperlink ref="E63" r:id="rId84" xr:uid="{573218C0-7773-42AB-A26B-F8519F869154}"/>
    <hyperlink ref="E64" r:id="rId85" xr:uid="{BE202CAB-62D5-4244-A477-4CD89DC5E614}"/>
    <hyperlink ref="E65" r:id="rId86" xr:uid="{DB26FC4B-CDB1-4FC7-A948-B2905C26336C}"/>
    <hyperlink ref="F61" r:id="rId87" xr:uid="{5EDB71BD-E146-4F65-B54B-7200A5BEC83B}"/>
    <hyperlink ref="F62" r:id="rId88" xr:uid="{F43207E2-0C98-4FC5-B3BB-06A3B05D44D1}"/>
    <hyperlink ref="F63" r:id="rId89" xr:uid="{8EC382CC-7ABD-408D-9780-9FEBE228B6B5}"/>
    <hyperlink ref="F64" r:id="rId90" xr:uid="{62155CB6-D22C-4D91-9246-28CD1A3BEEA2}"/>
    <hyperlink ref="F65" r:id="rId91" xr:uid="{F339D294-15CF-4796-B3EC-9C12A68B3781}"/>
    <hyperlink ref="F66" r:id="rId92" xr:uid="{CBE514DC-20CB-4EFA-991F-2B6135098101}"/>
    <hyperlink ref="F67" r:id="rId93" xr:uid="{D0F30D6F-CB5D-4BC7-87B7-25F92432190E}"/>
    <hyperlink ref="F68" r:id="rId94" xr:uid="{F1679F60-D9CE-49F6-8256-07A545C4A128}"/>
    <hyperlink ref="F69" r:id="rId95" xr:uid="{AD5529A0-6EA2-41F5-96EB-D0B88415D503}"/>
    <hyperlink ref="F70" r:id="rId96" xr:uid="{714B24A6-F511-44C7-8C68-07E54E6654B3}"/>
    <hyperlink ref="F71" r:id="rId97" xr:uid="{D351A2F0-DF1A-44F6-90A4-80C5457A9AA4}"/>
    <hyperlink ref="F72" r:id="rId98" xr:uid="{002D7012-BB99-48F6-95CB-EED4144F79CC}"/>
    <hyperlink ref="F73" r:id="rId99" xr:uid="{725B7040-742B-45BA-8A26-97E5AFDF44BB}"/>
    <hyperlink ref="F74" r:id="rId100" xr:uid="{E86A1FB9-E2AF-45E6-85FA-70F09868040B}"/>
    <hyperlink ref="E66" r:id="rId101" xr:uid="{8A2BB6A0-0E7D-41AA-9447-76D58DA89F95}"/>
    <hyperlink ref="E67" r:id="rId102" xr:uid="{E7012046-8BF4-4588-8680-9862B5345F93}"/>
    <hyperlink ref="E68" r:id="rId103" xr:uid="{3846905B-DA89-4A1E-86CA-8C73DDD3CA79}"/>
    <hyperlink ref="E69" r:id="rId104" xr:uid="{E65C2B64-7F4D-447A-8B9D-1445FF947A11}"/>
    <hyperlink ref="E70" r:id="rId105" xr:uid="{699C0EB5-D4D0-4D1F-9E01-E0AA1D252704}"/>
    <hyperlink ref="E71" r:id="rId106" xr:uid="{83F690F7-EF4D-49BF-B722-26D4F46FFA20}"/>
    <hyperlink ref="F75" r:id="rId107" xr:uid="{77B10D94-39F5-4138-8B43-3A8FECE3B552}"/>
    <hyperlink ref="F76" r:id="rId108" xr:uid="{2912A0EE-83EF-470F-AC7C-0D4B512B2E90}"/>
    <hyperlink ref="F77" r:id="rId109" xr:uid="{661B5F8B-6309-43F3-A45B-679794395C54}"/>
    <hyperlink ref="F78" r:id="rId110" xr:uid="{8EA47F21-0DB1-4C59-B255-6EDA9DB30630}"/>
    <hyperlink ref="F79" r:id="rId111" xr:uid="{B6E4EA6F-71EA-4735-AC01-FDF0E6FDA70F}"/>
    <hyperlink ref="F80" r:id="rId112" xr:uid="{F1D628D6-501C-4B01-8CB6-63E892B74DF2}"/>
    <hyperlink ref="F81" r:id="rId113" xr:uid="{C8CEE10E-DE9F-433F-80A4-843E7344CF06}"/>
    <hyperlink ref="E76" r:id="rId114" xr:uid="{A55A16D3-22BE-44FC-96D5-C0901248712D}"/>
    <hyperlink ref="E77" r:id="rId115" xr:uid="{76C1F402-77CE-4CB0-BC55-31CDC9F7C87A}"/>
    <hyperlink ref="E78" r:id="rId116" display="Liquidação da NE nº 2026NE0000052 - Ref. serviço de fornecimento de energia elétrica dos  nas unidades consumidoras da Procuradoria-Geral de Justiça do Estado do Amazonas (CA 027/2024-MP/PGJ) relativo a MARÇO/2026, conforme Fatura nº 869937.03/2026.01 e documentos no SEI 2026.008976." xr:uid="{2B8B0D3B-7599-4B66-A4FA-91D76EEC58C7}"/>
    <hyperlink ref="E79" r:id="rId117" display="Liquidação da NE nº 2026NE0000053 - Ref. serviço de fornecimento de energia elétrica dos Prédios Sede, Anexo Administrativo e Unidade da Belo Horizonte (CA 004/2024-MP/PGJ) relativo a MARÇO/2026, conforme Fatura nº 869937.03/2026.00&amp;#8203; e documentos no SEI 2026.008350." xr:uid="{58CF0D96-4A85-4170-962F-2C33150210C8}"/>
    <hyperlink ref="E80" r:id="rId118" xr:uid="{11AB85B4-3089-4D9C-8AD4-0DF16A111EF6}"/>
    <hyperlink ref="E81" r:id="rId119" display="Liquidação da NE nº 2026NE0000005 - Ref. prestação de  referente à prestação de serviços continuados de limpeza e conservação, higienização, serviços de copa, garçom, lavagem de veículos, jardinagem, manutenção predial e recepção, (CA 018/2025-MP/PGJ) relativo a Março/2026, conforme NFS-nº 424 e documentos no SEI 2026.007656." xr:uid="{5B0919BA-703E-404C-91A4-F74142708769}"/>
    <hyperlink ref="E82" r:id="rId120" xr:uid="{336FE089-304A-433D-B80D-FDD8A1C1301D}"/>
    <hyperlink ref="E83" r:id="rId121" xr:uid="{BBAB5AD6-87E1-4C85-BCF8-B82CC97605BA}"/>
    <hyperlink ref="F82" r:id="rId122" xr:uid="{37E74921-562C-4E53-A3CE-B977ACB8B2C3}"/>
    <hyperlink ref="F83" r:id="rId123" xr:uid="{ECDAC857-5088-4066-9969-D7C7FA0F1ABB}"/>
    <hyperlink ref="F84" r:id="rId124" xr:uid="{EE3CB87B-91BB-48F4-B2D0-66F20F6FD28F}"/>
    <hyperlink ref="F85" r:id="rId125" xr:uid="{70B244B0-DC61-4237-A379-13B6B6477543}"/>
    <hyperlink ref="F86" r:id="rId126" xr:uid="{859D622D-E380-4E27-ABEE-127B06778D97}"/>
    <hyperlink ref="F87" r:id="rId127" xr:uid="{885F9919-1E0F-40A1-9675-97BE992CA4AB}"/>
    <hyperlink ref="F88" r:id="rId128" xr:uid="{069D4ABF-8C7A-40BE-A6EB-B52CB5D482F9}"/>
    <hyperlink ref="F89" r:id="rId129" xr:uid="{78388723-A029-43E8-B20B-E3C6CDF31FCF}"/>
    <hyperlink ref="E87" r:id="rId130" xr:uid="{F308EAA6-194E-4D2D-BB6E-1666F2BE8C3E}"/>
    <hyperlink ref="E89" r:id="rId131" xr:uid="{56F0A869-0976-45C4-8C89-5858FC0825E6}"/>
    <hyperlink ref="E88" r:id="rId132" xr:uid="{D2BAE286-DCF5-43E9-B331-D69965C73A45}"/>
    <hyperlink ref="E86" r:id="rId133" xr:uid="{70F98A8E-9B1B-400D-81CB-132B4F5D8A7C}"/>
    <hyperlink ref="E85" r:id="rId134" xr:uid="{94C93BF5-E81B-49A6-ACF7-C153B98B4D48}"/>
    <hyperlink ref="E84" r:id="rId135" display="https://www.mpam.mp.br/images/CT_23-2024_-_MP-PGJ_88c32.pdf" xr:uid="{D0BC552E-076F-4D37-9A21-2F6F0983AD31}"/>
    <hyperlink ref="E90" r:id="rId136" xr:uid="{493556EC-6765-4927-862E-8573E7B23A0F}"/>
    <hyperlink ref="F90" r:id="rId137" xr:uid="{31FEF3C7-E006-4755-AF81-AB43A677AFFA}"/>
    <hyperlink ref="F91" r:id="rId138" xr:uid="{F9D90597-5A20-4E26-8FF6-750088BCB6C0}"/>
    <hyperlink ref="F92" r:id="rId139" xr:uid="{AC478116-097F-4E19-BFB0-4691FE492190}"/>
    <hyperlink ref="E91" r:id="rId140" xr:uid="{B9E67661-DCA4-40F0-B623-2B309D36ABED}"/>
    <hyperlink ref="E92" r:id="rId141" xr:uid="{20B86301-F5E5-43DE-AF1F-186973ED7BD0}"/>
    <hyperlink ref="E93" r:id="rId142" xr:uid="{34147569-3D9C-4350-9A21-2DBAFF709164}"/>
    <hyperlink ref="F93" r:id="rId143" xr:uid="{E0D460D7-DAB1-4AFD-B970-FC089D03E252}"/>
  </hyperlinks>
  <pageMargins left="0.511811024" right="0.511811024" top="0.78740157499999996" bottom="0.78740157499999996" header="0.31496062000000002" footer="0.31496062000000002"/>
  <pageSetup scale="36" orientation="portrait" r:id="rId144"/>
  <drawing r:id="rId14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6EF155-1311-4868-82E7-9E67E4C81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453594-D4F7-436B-A610-0EB685301660}">
  <ds:schemaRefs>
    <ds:schemaRef ds:uri="http://schemas.microsoft.com/office/2006/documentManagement/types"/>
    <ds:schemaRef ds:uri="55306d8f-6ac8-4d4b-898a-9b8a7bc1d116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eec51211-4e70-446f-ac4c-34342dd19df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3E648AB-28C4-4B01-8B8A-1ECC28660B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Serviços</vt:lpstr>
      <vt:lpstr>Serviços!Area_de_impressao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Kamilla Rayanne Costa Izel</dc:creator>
  <cp:lastModifiedBy>Kamilla Rayanne Costa Izel</cp:lastModifiedBy>
  <cp:lastPrinted>2026-05-04T12:21:11Z</cp:lastPrinted>
  <dcterms:created xsi:type="dcterms:W3CDTF">2026-05-04T12:05:21Z</dcterms:created>
  <dcterms:modified xsi:type="dcterms:W3CDTF">2026-05-04T12:23:27Z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