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150" documentId="8_{393391EF-5312-47E3-BE2D-3CAA9F65039E}" xr6:coauthVersionLast="47" xr6:coauthVersionMax="47" xr10:uidLastSave="{AFAF6AB0-2EBE-4A73-B6A5-2E3ED3D04CB9}"/>
  <bookViews>
    <workbookView xWindow="-24120" yWindow="153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Planilha1!$A$1:$O$123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7" i="1" s="1"/>
  <c r="E49" i="1"/>
  <c r="E42" i="1" s="1"/>
  <c r="D14" i="1"/>
  <c r="O19" i="1"/>
  <c r="N102" i="1"/>
  <c r="N108" i="1"/>
  <c r="N89" i="1"/>
  <c r="N80" i="1"/>
  <c r="N62" i="1"/>
  <c r="N49" i="1"/>
  <c r="N42" i="1" s="1"/>
  <c r="N51" i="1" s="1"/>
  <c r="N22" i="1"/>
  <c r="B7" i="1"/>
  <c r="N7" i="1"/>
  <c r="O63" i="1"/>
  <c r="O64" i="1"/>
  <c r="O65" i="1"/>
  <c r="O66" i="1"/>
  <c r="O67" i="1"/>
  <c r="O68" i="1"/>
  <c r="O69" i="1"/>
  <c r="O70" i="1"/>
  <c r="O71" i="1"/>
  <c r="O72" i="1"/>
  <c r="O74" i="1"/>
  <c r="O75" i="1"/>
  <c r="O76" i="1"/>
  <c r="O77" i="1"/>
  <c r="O81" i="1"/>
  <c r="O82" i="1"/>
  <c r="O83" i="1"/>
  <c r="O84" i="1"/>
  <c r="O85" i="1"/>
  <c r="O86" i="1"/>
  <c r="O87" i="1"/>
  <c r="O90" i="1"/>
  <c r="O47" i="1"/>
  <c r="M102" i="1"/>
  <c r="M108" i="1"/>
  <c r="M112" i="1"/>
  <c r="M80" i="1"/>
  <c r="M89" i="1"/>
  <c r="M62" i="1"/>
  <c r="M22" i="1"/>
  <c r="M49" i="1"/>
  <c r="M42" i="1" s="1"/>
  <c r="M51" i="1" s="1"/>
  <c r="M7" i="1"/>
  <c r="L102" i="1"/>
  <c r="L108" i="1"/>
  <c r="L112" i="1"/>
  <c r="L62" i="1"/>
  <c r="L80" i="1"/>
  <c r="L89" i="1"/>
  <c r="L7" i="1"/>
  <c r="L49" i="1"/>
  <c r="L42" i="1" s="1"/>
  <c r="L51" i="1" s="1"/>
  <c r="L22" i="1"/>
  <c r="K102" i="1"/>
  <c r="K108" i="1"/>
  <c r="K112" i="1"/>
  <c r="K80" i="1"/>
  <c r="K89" i="1"/>
  <c r="K62" i="1"/>
  <c r="B42" i="1"/>
  <c r="O48" i="1"/>
  <c r="J49" i="1"/>
  <c r="J42" i="1" s="1"/>
  <c r="J51" i="1" s="1"/>
  <c r="K49" i="1"/>
  <c r="K42" i="1"/>
  <c r="K22" i="1"/>
  <c r="K7" i="1"/>
  <c r="K51" i="1"/>
  <c r="J102" i="1"/>
  <c r="J108" i="1"/>
  <c r="J112" i="1"/>
  <c r="J62" i="1"/>
  <c r="J80" i="1"/>
  <c r="J89" i="1"/>
  <c r="J22" i="1"/>
  <c r="J7" i="1"/>
  <c r="I102" i="1"/>
  <c r="I108" i="1"/>
  <c r="I112" i="1"/>
  <c r="I62" i="1"/>
  <c r="I80" i="1"/>
  <c r="I89" i="1"/>
  <c r="I49" i="1"/>
  <c r="I42" i="1" s="1"/>
  <c r="I51" i="1" s="1"/>
  <c r="I22" i="1"/>
  <c r="I7" i="1"/>
  <c r="H80" i="1"/>
  <c r="H89" i="1"/>
  <c r="H102" i="1"/>
  <c r="H108" i="1"/>
  <c r="H112" i="1"/>
  <c r="H62" i="1"/>
  <c r="H49" i="1"/>
  <c r="H42" i="1" s="1"/>
  <c r="H51" i="1" s="1"/>
  <c r="H22" i="1"/>
  <c r="H7" i="1"/>
  <c r="G108" i="1"/>
  <c r="G102" i="1"/>
  <c r="G89" i="1"/>
  <c r="G80" i="1"/>
  <c r="G62" i="1"/>
  <c r="G49" i="1"/>
  <c r="G42" i="1"/>
  <c r="G51" i="1" s="1"/>
  <c r="G22" i="1"/>
  <c r="G7" i="1"/>
  <c r="F102" i="1"/>
  <c r="F108" i="1"/>
  <c r="F62" i="1"/>
  <c r="F80" i="1"/>
  <c r="F89" i="1"/>
  <c r="F7" i="1"/>
  <c r="F49" i="1"/>
  <c r="F42" i="1"/>
  <c r="F22" i="1"/>
  <c r="E102" i="1"/>
  <c r="E108" i="1"/>
  <c r="E62" i="1"/>
  <c r="E80" i="1"/>
  <c r="E89" i="1"/>
  <c r="O23" i="1"/>
  <c r="E22" i="1"/>
  <c r="D102" i="1"/>
  <c r="D112" i="1" s="1"/>
  <c r="D108" i="1"/>
  <c r="D62" i="1"/>
  <c r="D80" i="1"/>
  <c r="D89" i="1"/>
  <c r="D49" i="1"/>
  <c r="D42" i="1"/>
  <c r="D22" i="1"/>
  <c r="C49" i="1"/>
  <c r="C42" i="1" s="1"/>
  <c r="B49" i="1"/>
  <c r="B22" i="1"/>
  <c r="O32" i="1"/>
  <c r="O33" i="1"/>
  <c r="O34" i="1"/>
  <c r="O35" i="1"/>
  <c r="O38" i="1"/>
  <c r="O36" i="1"/>
  <c r="A114" i="1"/>
  <c r="A94" i="1"/>
  <c r="C7" i="1"/>
  <c r="O12" i="1"/>
  <c r="O37" i="1"/>
  <c r="B102" i="1"/>
  <c r="O8" i="1"/>
  <c r="O9" i="1"/>
  <c r="O10" i="1"/>
  <c r="O11" i="1"/>
  <c r="O13" i="1"/>
  <c r="O15" i="1"/>
  <c r="O16" i="1"/>
  <c r="O17" i="1"/>
  <c r="O18" i="1"/>
  <c r="O20" i="1"/>
  <c r="O21" i="1"/>
  <c r="C22" i="1"/>
  <c r="O25" i="1"/>
  <c r="O26" i="1"/>
  <c r="O27" i="1"/>
  <c r="O28" i="1"/>
  <c r="O29" i="1"/>
  <c r="O30" i="1"/>
  <c r="O31" i="1"/>
  <c r="O39" i="1"/>
  <c r="O40" i="1"/>
  <c r="O43" i="1"/>
  <c r="O44" i="1"/>
  <c r="O45" i="1"/>
  <c r="O46" i="1"/>
  <c r="O50" i="1"/>
  <c r="B62" i="1"/>
  <c r="C62" i="1"/>
  <c r="B80" i="1"/>
  <c r="C80" i="1"/>
  <c r="B89" i="1"/>
  <c r="C89" i="1"/>
  <c r="C102" i="1"/>
  <c r="B108" i="1"/>
  <c r="C108" i="1"/>
  <c r="O24" i="1"/>
  <c r="F112" i="1"/>
  <c r="G92" i="1"/>
  <c r="L92" i="1"/>
  <c r="N92" i="1"/>
  <c r="K92" i="1"/>
  <c r="G112" i="1"/>
  <c r="M92" i="1"/>
  <c r="I92" i="1"/>
  <c r="N112" i="1"/>
  <c r="J92" i="1"/>
  <c r="H92" i="1"/>
  <c r="E112" i="1" l="1"/>
  <c r="O89" i="1"/>
  <c r="F92" i="1"/>
  <c r="F51" i="1"/>
  <c r="E92" i="1"/>
  <c r="O22" i="1"/>
  <c r="E51" i="1"/>
  <c r="O14" i="1"/>
  <c r="O80" i="1"/>
  <c r="D92" i="1"/>
  <c r="O42" i="1"/>
  <c r="D7" i="1"/>
  <c r="O7" i="1" s="1"/>
  <c r="D51" i="1"/>
  <c r="C112" i="1"/>
  <c r="B112" i="1"/>
  <c r="C92" i="1"/>
  <c r="B92" i="1"/>
  <c r="O62" i="1"/>
  <c r="O49" i="1"/>
  <c r="B51" i="1"/>
  <c r="C51" i="1"/>
  <c r="O92" i="1" l="1"/>
  <c r="O51" i="1"/>
</calcChain>
</file>

<file path=xl/sharedStrings.xml><?xml version="1.0" encoding="utf-8"?>
<sst xmlns="http://schemas.openxmlformats.org/spreadsheetml/2006/main" count="138" uniqueCount="73">
  <si>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</si>
  <si>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</si>
  <si>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</si>
  <si>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</si>
  <si>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</si>
  <si>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</si>
  <si>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</si>
  <si>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</si>
  <si>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</si>
  <si>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</si>
  <si>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</si>
  <si>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</si>
  <si>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</si>
  <si>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</si>
  <si>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</si>
  <si>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</si>
  <si>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</si>
  <si>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</si>
  <si>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</si>
  <si>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</si>
  <si>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</si>
  <si>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</si>
  <si>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</si>
  <si>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</si>
  <si>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</si>
  <si>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</si>
  <si>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</si>
  <si>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</si>
  <si>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</si>
  <si>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</si>
  <si>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</si>
  <si>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</si>
  <si>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</si>
  <si>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</si>
  <si>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</si>
  <si>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</si>
  <si>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</si>
  <si>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</si>
  <si>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</si>
  <si>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</si>
  <si>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</si>
  <si>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</si>
  <si>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</si>
  <si>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</si>
  <si>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</si>
  <si>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</si>
  <si>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</si>
  <si>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</si>
  <si>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</si>
  <si>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</si>
  <si>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</si>
  <si>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</si>
  <si>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</si>
  <si>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</si>
  <si>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</si>
  <si>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</si>
  <si>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</si>
  <si>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</si>
  <si>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</si>
  <si>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</si>
  <si>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</si>
  <si>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</si>
  <si>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</si>
  <si>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</si>
  <si>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</si>
  <si>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</si>
  <si>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</si>
  <si>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</si>
  <si>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</si>
  <si>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</si>
  <si>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</si>
  <si>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MARÇO/2026</t>
  </si>
  <si>
    <t>Data da última atualização: 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</si>
</sst>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7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39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4" fontId="19" fillId="9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438150</xdr:colOff>
      <xdr:row>0</xdr:row>
      <xdr:rowOff>676275</xdr:rowOff>
    </xdr:from>
    <xdr:to>
      <xdr:col>14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P124"/>
  <sheetViews>
    <sheetView tabSelected="1" zoomScale="85" zoomScaleNormal="85" zoomScaleSheetLayoutView="55" workbookViewId="0">
      <selection activeCell="B56" sqref="B56"/>
    </sheetView>
  </sheetViews>
  <sheetFormatPr defaultColWidth="12.375" defaultRowHeight="14.25"/>
  <cols>
    <col min="1" max="1" width="68" customWidth="1"/>
    <col min="2" max="2" width="31.5" customWidth="1"/>
    <col min="3" max="4" width="21.75" customWidth="1"/>
    <col min="5" max="5" width="20.875" customWidth="1"/>
    <col min="6" max="6" width="22.125" customWidth="1"/>
    <col min="7" max="7" width="19.25" customWidth="1"/>
    <col min="8" max="8" width="18.375" customWidth="1"/>
    <col min="9" max="9" width="23.375" customWidth="1"/>
    <col min="10" max="10" width="18.125" customWidth="1"/>
    <col min="11" max="11" width="19.625" customWidth="1"/>
    <col min="12" max="12" width="18.875" bestFit="1" customWidth="1"/>
    <col min="13" max="13" width="20.375" customWidth="1"/>
    <col min="14" max="14" width="19.875" customWidth="1"/>
    <col min="15" max="15" width="21.25" customWidth="1"/>
  </cols>
  <sheetData>
    <row r="1" spans="1:16" ht="108.75" customHeight="1">
      <c r="G1" s="1"/>
      <c r="I1" s="1"/>
      <c r="O1" s="2"/>
    </row>
    <row r="2" spans="1:16" ht="35.450000000000003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7" t="s">
        <v>71</v>
      </c>
      <c r="L2" s="37"/>
      <c r="M2" s="37"/>
      <c r="N2" s="37"/>
      <c r="O2" s="37"/>
      <c r="P2" s="12"/>
    </row>
    <row r="3" spans="1:16" ht="28.9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10.5" customHeight="1">
      <c r="O4" s="1"/>
    </row>
    <row r="5" spans="1:16" ht="25.5" customHeight="1">
      <c r="A5" s="33" t="s">
        <v>1</v>
      </c>
      <c r="B5" s="33" t="s">
        <v>2</v>
      </c>
      <c r="C5" s="34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s="3" customFormat="1" ht="25.5" customHeight="1">
      <c r="A6" s="33"/>
      <c r="B6" s="33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4" t="s">
        <v>16</v>
      </c>
    </row>
    <row r="7" spans="1:16" s="5" customFormat="1" ht="25.5" customHeight="1">
      <c r="A7" s="15" t="s">
        <v>17</v>
      </c>
      <c r="B7" s="16">
        <f t="shared" ref="B7:N7" si="0">SUM(B8:B20)</f>
        <v>386705000</v>
      </c>
      <c r="C7" s="16">
        <f t="shared" si="0"/>
        <v>25736657.109999999</v>
      </c>
      <c r="D7" s="16">
        <f t="shared" si="0"/>
        <v>30170013.229999997</v>
      </c>
      <c r="E7" s="16">
        <f t="shared" si="0"/>
        <v>31763675.819999997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ref="O7:O40" si="1">SUM(C7:N7)</f>
        <v>87670346.159999996</v>
      </c>
      <c r="P7" s="4"/>
    </row>
    <row r="8" spans="1:16" s="6" customFormat="1" ht="30" customHeight="1">
      <c r="A8" s="17" t="s">
        <v>18</v>
      </c>
      <c r="B8" s="18">
        <v>4752000</v>
      </c>
      <c r="C8" s="18">
        <v>93053.38</v>
      </c>
      <c r="D8" s="18">
        <v>35000</v>
      </c>
      <c r="E8" s="18">
        <v>16000</v>
      </c>
      <c r="F8" s="18"/>
      <c r="G8" s="18"/>
      <c r="H8" s="18"/>
      <c r="I8" s="18"/>
      <c r="J8" s="19"/>
      <c r="K8" s="19"/>
      <c r="L8" s="19"/>
      <c r="M8" s="19"/>
      <c r="N8" s="19"/>
      <c r="O8" s="19">
        <f t="shared" si="1"/>
        <v>144053.38</v>
      </c>
    </row>
    <row r="9" spans="1:16" s="6" customFormat="1" ht="30" customHeight="1">
      <c r="A9" s="17" t="s">
        <v>19</v>
      </c>
      <c r="B9" s="18">
        <v>10350000</v>
      </c>
      <c r="C9" s="18">
        <v>0</v>
      </c>
      <c r="D9" s="18">
        <v>0</v>
      </c>
      <c r="E9" s="18">
        <v>0</v>
      </c>
      <c r="F9" s="18"/>
      <c r="G9" s="18"/>
      <c r="H9" s="18"/>
      <c r="I9" s="18"/>
      <c r="J9" s="19"/>
      <c r="K9" s="19"/>
      <c r="L9" s="19"/>
      <c r="M9" s="19"/>
      <c r="N9" s="19"/>
      <c r="O9" s="19">
        <f t="shared" si="1"/>
        <v>0</v>
      </c>
    </row>
    <row r="10" spans="1:16" s="6" customFormat="1" ht="30" customHeight="1">
      <c r="A10" s="17" t="s">
        <v>20</v>
      </c>
      <c r="B10" s="18">
        <v>1000</v>
      </c>
      <c r="C10" s="18">
        <v>0</v>
      </c>
      <c r="D10" s="18">
        <v>0</v>
      </c>
      <c r="E10" s="18">
        <v>0</v>
      </c>
      <c r="F10" s="18"/>
      <c r="G10" s="18"/>
      <c r="H10" s="18"/>
      <c r="I10" s="18"/>
      <c r="J10" s="19"/>
      <c r="K10" s="19"/>
      <c r="L10" s="19"/>
      <c r="M10" s="19"/>
      <c r="N10" s="19"/>
      <c r="O10" s="19">
        <f t="shared" si="1"/>
        <v>0</v>
      </c>
    </row>
    <row r="11" spans="1:16" s="6" customFormat="1" ht="30" customHeight="1">
      <c r="A11" s="17" t="s">
        <v>21</v>
      </c>
      <c r="B11" s="18">
        <v>1000</v>
      </c>
      <c r="C11" s="18">
        <v>0</v>
      </c>
      <c r="D11" s="18">
        <v>0</v>
      </c>
      <c r="E11" s="18">
        <v>0</v>
      </c>
      <c r="F11" s="18"/>
      <c r="G11" s="18"/>
      <c r="H11" s="18"/>
      <c r="I11" s="18"/>
      <c r="J11" s="19"/>
      <c r="K11" s="19"/>
      <c r="L11" s="19"/>
      <c r="M11" s="19"/>
      <c r="N11" s="19"/>
      <c r="O11" s="19">
        <f t="shared" si="1"/>
        <v>0</v>
      </c>
    </row>
    <row r="12" spans="1:16" s="6" customFormat="1" ht="30" customHeight="1">
      <c r="A12" s="17" t="s">
        <v>22</v>
      </c>
      <c r="B12" s="18">
        <v>1000000</v>
      </c>
      <c r="C12" s="18">
        <v>0</v>
      </c>
      <c r="D12" s="18">
        <v>56184.99</v>
      </c>
      <c r="E12" s="18">
        <v>56331.22</v>
      </c>
      <c r="F12" s="18"/>
      <c r="G12" s="18"/>
      <c r="H12" s="18"/>
      <c r="I12" s="18"/>
      <c r="J12" s="19"/>
      <c r="K12" s="19"/>
      <c r="L12" s="19"/>
      <c r="M12" s="19"/>
      <c r="N12" s="19"/>
      <c r="O12" s="19">
        <f t="shared" si="1"/>
        <v>112516.20999999999</v>
      </c>
    </row>
    <row r="13" spans="1:16" s="6" customFormat="1" ht="30" customHeight="1">
      <c r="A13" s="17" t="s">
        <v>23</v>
      </c>
      <c r="B13" s="18">
        <v>299200000</v>
      </c>
      <c r="C13" s="18">
        <v>17485355.920000002</v>
      </c>
      <c r="D13" s="18">
        <v>20981255.699999999</v>
      </c>
      <c r="E13" s="18">
        <v>19042262.620000001</v>
      </c>
      <c r="F13" s="18"/>
      <c r="G13" s="18"/>
      <c r="H13" s="18"/>
      <c r="I13" s="18"/>
      <c r="J13" s="19"/>
      <c r="K13" s="19"/>
      <c r="L13" s="19"/>
      <c r="M13" s="19"/>
      <c r="N13" s="19"/>
      <c r="O13" s="19">
        <f t="shared" si="1"/>
        <v>57508874.24000001</v>
      </c>
    </row>
    <row r="14" spans="1:16" s="7" customFormat="1" ht="30" customHeight="1">
      <c r="A14" s="17" t="s">
        <v>24</v>
      </c>
      <c r="B14" s="18">
        <v>47551000</v>
      </c>
      <c r="C14" s="18">
        <v>273093.38</v>
      </c>
      <c r="D14" s="18">
        <f>333036.27+1427814.9</f>
        <v>1760851.17</v>
      </c>
      <c r="E14" s="18">
        <f>299078.5+4765801.35</f>
        <v>5064879.8499999996</v>
      </c>
      <c r="F14" s="18"/>
      <c r="G14" s="18"/>
      <c r="H14" s="18"/>
      <c r="I14" s="18"/>
      <c r="J14" s="18"/>
      <c r="K14" s="18"/>
      <c r="L14" s="18"/>
      <c r="M14" s="18"/>
      <c r="N14" s="18"/>
      <c r="O14" s="19">
        <f t="shared" si="1"/>
        <v>7098824.3999999994</v>
      </c>
    </row>
    <row r="15" spans="1:16" s="7" customFormat="1" ht="30" customHeight="1">
      <c r="A15" s="17" t="s">
        <v>25</v>
      </c>
      <c r="B15" s="18">
        <v>12650000</v>
      </c>
      <c r="C15" s="18">
        <v>2502610.4500000002</v>
      </c>
      <c r="D15" s="18">
        <v>2629849.2999999998</v>
      </c>
      <c r="E15" s="18">
        <v>2946660.15</v>
      </c>
      <c r="F15" s="18"/>
      <c r="G15" s="18"/>
      <c r="H15" s="18"/>
      <c r="I15" s="18"/>
      <c r="J15" s="18"/>
      <c r="K15" s="18"/>
      <c r="L15" s="18"/>
      <c r="M15" s="18"/>
      <c r="N15" s="18"/>
      <c r="O15" s="19">
        <f t="shared" si="1"/>
        <v>8079119.9000000004</v>
      </c>
    </row>
    <row r="16" spans="1:16" s="6" customFormat="1" ht="30" customHeight="1">
      <c r="A16" s="17" t="s">
        <v>26</v>
      </c>
      <c r="B16" s="18">
        <v>1000000</v>
      </c>
      <c r="C16" s="18">
        <v>0</v>
      </c>
      <c r="D16" s="18">
        <v>0</v>
      </c>
      <c r="E16" s="18">
        <v>0</v>
      </c>
      <c r="F16" s="18"/>
      <c r="G16" s="18"/>
      <c r="H16" s="18"/>
      <c r="I16" s="18"/>
      <c r="J16" s="19"/>
      <c r="K16" s="19"/>
      <c r="L16" s="19"/>
      <c r="M16" s="19"/>
      <c r="N16" s="19"/>
      <c r="O16" s="19">
        <f t="shared" si="1"/>
        <v>0</v>
      </c>
    </row>
    <row r="17" spans="1:15" s="6" customFormat="1" ht="30" customHeight="1">
      <c r="A17" s="17" t="s">
        <v>27</v>
      </c>
      <c r="B17" s="18">
        <v>1000000</v>
      </c>
      <c r="C17" s="18">
        <v>416806.03</v>
      </c>
      <c r="D17" s="18">
        <v>334219.21999999997</v>
      </c>
      <c r="E17" s="18">
        <v>313982.03999999998</v>
      </c>
      <c r="F17" s="18"/>
      <c r="G17" s="18"/>
      <c r="H17" s="18"/>
      <c r="I17" s="18"/>
      <c r="J17" s="19"/>
      <c r="K17" s="19"/>
      <c r="L17" s="19"/>
      <c r="M17" s="19"/>
      <c r="N17" s="19"/>
      <c r="O17" s="19">
        <f t="shared" si="1"/>
        <v>1065007.29</v>
      </c>
    </row>
    <row r="18" spans="1:15" s="6" customFormat="1" ht="30" customHeight="1">
      <c r="A18" s="17" t="s">
        <v>28</v>
      </c>
      <c r="B18" s="18">
        <v>0</v>
      </c>
      <c r="C18" s="18">
        <v>0</v>
      </c>
      <c r="D18" s="18">
        <v>0</v>
      </c>
      <c r="E18" s="18">
        <v>0</v>
      </c>
      <c r="F18" s="18"/>
      <c r="G18" s="18"/>
      <c r="H18" s="18"/>
      <c r="I18" s="18"/>
      <c r="J18" s="19"/>
      <c r="K18" s="19"/>
      <c r="L18" s="19"/>
      <c r="M18" s="19"/>
      <c r="N18" s="19"/>
      <c r="O18" s="19">
        <f>SUM(C18:N18)</f>
        <v>0</v>
      </c>
    </row>
    <row r="19" spans="1:15" s="6" customFormat="1" ht="30" customHeight="1">
      <c r="A19" s="17" t="s">
        <v>29</v>
      </c>
      <c r="B19" s="18">
        <v>8600000</v>
      </c>
      <c r="C19" s="18">
        <v>4965737.95</v>
      </c>
      <c r="D19" s="18">
        <v>4347566.63</v>
      </c>
      <c r="E19" s="18">
        <v>4323559.9400000004</v>
      </c>
      <c r="F19" s="18"/>
      <c r="G19" s="18"/>
      <c r="H19" s="18"/>
      <c r="I19" s="18"/>
      <c r="J19" s="19"/>
      <c r="K19" s="19"/>
      <c r="L19" s="19"/>
      <c r="M19" s="19"/>
      <c r="N19" s="19"/>
      <c r="O19" s="19">
        <f>SUM(C19:N19)</f>
        <v>13636864.52</v>
      </c>
    </row>
    <row r="20" spans="1:15" s="6" customFormat="1" ht="30" customHeight="1">
      <c r="A20" s="17" t="s">
        <v>30</v>
      </c>
      <c r="B20" s="18">
        <v>600000</v>
      </c>
      <c r="C20" s="18">
        <v>0</v>
      </c>
      <c r="D20" s="18">
        <v>25086.22</v>
      </c>
      <c r="E20" s="18">
        <v>0</v>
      </c>
      <c r="F20" s="18"/>
      <c r="G20" s="18"/>
      <c r="H20" s="18"/>
      <c r="I20" s="18"/>
      <c r="J20" s="19"/>
      <c r="K20" s="19"/>
      <c r="L20" s="19"/>
      <c r="M20" s="19"/>
      <c r="N20" s="19"/>
      <c r="O20" s="19">
        <f t="shared" si="1"/>
        <v>25086.22</v>
      </c>
    </row>
    <row r="21" spans="1:15" s="6" customFormat="1" ht="25.5" customHeigh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1"/>
      <c r="N21" s="21"/>
      <c r="O21" s="19">
        <f t="shared" si="1"/>
        <v>0</v>
      </c>
    </row>
    <row r="22" spans="1:15" s="3" customFormat="1" ht="25.5" customHeight="1">
      <c r="A22" s="15" t="s">
        <v>31</v>
      </c>
      <c r="B22" s="22">
        <f t="shared" ref="B22:M22" si="2">SUM(B23:B40)</f>
        <v>124995000</v>
      </c>
      <c r="C22" s="22">
        <f t="shared" si="2"/>
        <v>8273788.9500000011</v>
      </c>
      <c r="D22" s="22">
        <f t="shared" si="2"/>
        <v>12084430.129999999</v>
      </c>
      <c r="E22" s="22">
        <f t="shared" si="2"/>
        <v>10752053.479999999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2">
        <f t="shared" si="2"/>
        <v>0</v>
      </c>
      <c r="N22" s="22">
        <f>SUM(N23:N39)</f>
        <v>0</v>
      </c>
      <c r="O22" s="16">
        <f t="shared" si="1"/>
        <v>31110272.559999995</v>
      </c>
    </row>
    <row r="23" spans="1:15" s="6" customFormat="1" ht="30" customHeight="1">
      <c r="A23" s="17" t="s">
        <v>32</v>
      </c>
      <c r="B23" s="18">
        <v>2480000</v>
      </c>
      <c r="C23" s="18">
        <v>0</v>
      </c>
      <c r="D23" s="18">
        <v>824057.02</v>
      </c>
      <c r="E23" s="18">
        <v>0</v>
      </c>
      <c r="F23" s="18"/>
      <c r="G23" s="18"/>
      <c r="H23" s="18"/>
      <c r="I23" s="18"/>
      <c r="J23" s="19"/>
      <c r="K23" s="19"/>
      <c r="L23" s="19"/>
      <c r="M23" s="19"/>
      <c r="N23" s="19"/>
      <c r="O23" s="19">
        <f>SUM(C23:N23)</f>
        <v>824057.02</v>
      </c>
    </row>
    <row r="24" spans="1:15" s="6" customFormat="1" ht="30" customHeight="1">
      <c r="A24" s="17" t="s">
        <v>33</v>
      </c>
      <c r="B24" s="18">
        <v>39801000</v>
      </c>
      <c r="C24" s="18">
        <v>3251162.96</v>
      </c>
      <c r="D24" s="18">
        <v>3320642.56</v>
      </c>
      <c r="E24" s="18">
        <v>3318550.39</v>
      </c>
      <c r="F24" s="18"/>
      <c r="G24" s="18"/>
      <c r="H24" s="18"/>
      <c r="I24" s="18"/>
      <c r="J24" s="19"/>
      <c r="K24" s="19"/>
      <c r="L24" s="19"/>
      <c r="M24" s="19"/>
      <c r="N24" s="19"/>
      <c r="O24" s="19">
        <f t="shared" si="1"/>
        <v>9890355.9100000001</v>
      </c>
    </row>
    <row r="25" spans="1:15" s="6" customFormat="1" ht="30" customHeight="1">
      <c r="A25" s="17" t="s">
        <v>34</v>
      </c>
      <c r="B25" s="18">
        <v>2000000</v>
      </c>
      <c r="C25" s="18">
        <v>0</v>
      </c>
      <c r="D25" s="18">
        <v>72649.100000000006</v>
      </c>
      <c r="E25" s="18">
        <v>93002.1</v>
      </c>
      <c r="F25" s="18"/>
      <c r="G25" s="18"/>
      <c r="H25" s="18"/>
      <c r="I25" s="18"/>
      <c r="J25" s="19"/>
      <c r="K25" s="19"/>
      <c r="L25" s="19"/>
      <c r="M25" s="19"/>
      <c r="N25" s="19"/>
      <c r="O25" s="19">
        <f t="shared" si="1"/>
        <v>165651.20000000001</v>
      </c>
    </row>
    <row r="26" spans="1:15" s="6" customFormat="1" ht="30" customHeight="1">
      <c r="A26" s="17" t="s">
        <v>35</v>
      </c>
      <c r="B26" s="18">
        <v>1765000</v>
      </c>
      <c r="C26" s="18">
        <v>0</v>
      </c>
      <c r="D26" s="18">
        <v>15632</v>
      </c>
      <c r="E26" s="18">
        <v>117378.52</v>
      </c>
      <c r="F26" s="18"/>
      <c r="G26" s="18"/>
      <c r="H26" s="18"/>
      <c r="I26" s="18"/>
      <c r="J26" s="19"/>
      <c r="K26" s="19"/>
      <c r="L26" s="19"/>
      <c r="M26" s="19"/>
      <c r="N26" s="19"/>
      <c r="O26" s="19">
        <f t="shared" si="1"/>
        <v>133010.52000000002</v>
      </c>
    </row>
    <row r="27" spans="1:15" s="6" customFormat="1" ht="30" customHeight="1">
      <c r="A27" s="17" t="s">
        <v>36</v>
      </c>
      <c r="B27" s="18">
        <v>5000</v>
      </c>
      <c r="C27" s="18">
        <v>0</v>
      </c>
      <c r="D27" s="18">
        <v>0</v>
      </c>
      <c r="E27" s="18">
        <v>0</v>
      </c>
      <c r="F27" s="18"/>
      <c r="G27" s="18"/>
      <c r="H27" s="18"/>
      <c r="I27" s="18"/>
      <c r="J27" s="19"/>
      <c r="K27" s="19"/>
      <c r="L27" s="19"/>
      <c r="M27" s="19"/>
      <c r="N27" s="19"/>
      <c r="O27" s="19">
        <f t="shared" si="1"/>
        <v>0</v>
      </c>
    </row>
    <row r="28" spans="1:15" s="6" customFormat="1" ht="30" customHeight="1">
      <c r="A28" s="17" t="s">
        <v>37</v>
      </c>
      <c r="B28" s="18">
        <v>10000</v>
      </c>
      <c r="C28" s="18">
        <v>0</v>
      </c>
      <c r="D28" s="18">
        <v>0</v>
      </c>
      <c r="E28" s="18">
        <v>0</v>
      </c>
      <c r="F28" s="18"/>
      <c r="G28" s="18"/>
      <c r="H28" s="18"/>
      <c r="I28" s="18"/>
      <c r="J28" s="19"/>
      <c r="K28" s="19"/>
      <c r="L28" s="19"/>
      <c r="M28" s="19"/>
      <c r="N28" s="19"/>
      <c r="O28" s="19">
        <f>SUM(C28:N28)</f>
        <v>0</v>
      </c>
    </row>
    <row r="29" spans="1:15" s="6" customFormat="1" ht="30" customHeight="1">
      <c r="A29" s="17" t="s">
        <v>38</v>
      </c>
      <c r="B29" s="18">
        <v>2000000</v>
      </c>
      <c r="C29" s="18">
        <v>0</v>
      </c>
      <c r="D29" s="18">
        <v>0</v>
      </c>
      <c r="E29" s="18">
        <v>65390.5</v>
      </c>
      <c r="F29" s="18"/>
      <c r="G29" s="18"/>
      <c r="H29" s="18"/>
      <c r="I29" s="18"/>
      <c r="J29" s="19"/>
      <c r="K29" s="19"/>
      <c r="L29" s="19"/>
      <c r="M29" s="19"/>
      <c r="N29" s="19"/>
      <c r="O29" s="19">
        <f t="shared" si="1"/>
        <v>65390.5</v>
      </c>
    </row>
    <row r="30" spans="1:15" s="6" customFormat="1" ht="30" customHeight="1">
      <c r="A30" s="17" t="s">
        <v>39</v>
      </c>
      <c r="B30" s="18">
        <v>10000</v>
      </c>
      <c r="C30" s="18">
        <v>0</v>
      </c>
      <c r="D30" s="18">
        <v>0</v>
      </c>
      <c r="E30" s="18">
        <v>0</v>
      </c>
      <c r="F30" s="18"/>
      <c r="G30" s="18"/>
      <c r="H30" s="18"/>
      <c r="I30" s="18"/>
      <c r="J30" s="19"/>
      <c r="K30" s="19"/>
      <c r="L30" s="19"/>
      <c r="M30" s="19"/>
      <c r="N30" s="19"/>
      <c r="O30" s="19">
        <f t="shared" si="1"/>
        <v>0</v>
      </c>
    </row>
    <row r="31" spans="1:15" s="6" customFormat="1" ht="30" customHeight="1">
      <c r="A31" s="17" t="s">
        <v>40</v>
      </c>
      <c r="B31" s="18">
        <v>10240000</v>
      </c>
      <c r="C31" s="18">
        <v>727266.12</v>
      </c>
      <c r="D31" s="18">
        <v>804878.26</v>
      </c>
      <c r="E31" s="18">
        <v>845831.74</v>
      </c>
      <c r="F31" s="18"/>
      <c r="G31" s="18"/>
      <c r="H31" s="18"/>
      <c r="I31" s="18"/>
      <c r="J31" s="19"/>
      <c r="K31" s="19"/>
      <c r="L31" s="19"/>
      <c r="M31" s="19"/>
      <c r="N31" s="19"/>
      <c r="O31" s="19">
        <f t="shared" si="1"/>
        <v>2377976.12</v>
      </c>
    </row>
    <row r="32" spans="1:15" s="6" customFormat="1" ht="30" customHeight="1">
      <c r="A32" s="17" t="s">
        <v>41</v>
      </c>
      <c r="B32" s="18">
        <v>4200000</v>
      </c>
      <c r="C32" s="18">
        <v>0</v>
      </c>
      <c r="D32" s="18">
        <v>484780.01</v>
      </c>
      <c r="E32" s="18">
        <v>543869.87</v>
      </c>
      <c r="F32" s="18"/>
      <c r="G32" s="18"/>
      <c r="H32" s="18"/>
      <c r="I32" s="18"/>
      <c r="J32" s="19"/>
      <c r="K32" s="19"/>
      <c r="L32" s="19"/>
      <c r="M32" s="19"/>
      <c r="N32" s="19"/>
      <c r="O32" s="19">
        <f t="shared" si="1"/>
        <v>1028649.88</v>
      </c>
    </row>
    <row r="33" spans="1:15" s="6" customFormat="1" ht="30" customHeight="1">
      <c r="A33" s="17" t="s">
        <v>42</v>
      </c>
      <c r="B33" s="18">
        <v>18445000</v>
      </c>
      <c r="C33" s="18">
        <v>2120.91</v>
      </c>
      <c r="D33" s="18">
        <v>892937.29</v>
      </c>
      <c r="E33" s="18">
        <v>722743.67</v>
      </c>
      <c r="F33" s="18"/>
      <c r="G33" s="18"/>
      <c r="H33" s="18"/>
      <c r="I33" s="18"/>
      <c r="J33" s="19"/>
      <c r="K33" s="19"/>
      <c r="L33" s="19"/>
      <c r="M33" s="19"/>
      <c r="N33" s="19"/>
      <c r="O33" s="19">
        <f t="shared" si="1"/>
        <v>1617801.87</v>
      </c>
    </row>
    <row r="34" spans="1:15" s="6" customFormat="1" ht="30" customHeight="1">
      <c r="A34" s="17" t="s">
        <v>43</v>
      </c>
      <c r="B34" s="18">
        <v>10160000</v>
      </c>
      <c r="C34" s="18">
        <v>0</v>
      </c>
      <c r="D34" s="18">
        <v>1275589.33</v>
      </c>
      <c r="E34" s="18">
        <v>778852.71</v>
      </c>
      <c r="F34" s="18"/>
      <c r="G34" s="18"/>
      <c r="H34" s="18"/>
      <c r="I34" s="18"/>
      <c r="J34" s="19"/>
      <c r="K34" s="19"/>
      <c r="L34" s="19"/>
      <c r="M34" s="19"/>
      <c r="N34" s="19"/>
      <c r="O34" s="19">
        <f t="shared" si="1"/>
        <v>2054442.04</v>
      </c>
    </row>
    <row r="35" spans="1:15" s="6" customFormat="1" ht="30" customHeight="1">
      <c r="A35" s="17" t="s">
        <v>44</v>
      </c>
      <c r="B35" s="18">
        <v>24850000</v>
      </c>
      <c r="C35" s="18">
        <v>2712777.47</v>
      </c>
      <c r="D35" s="18">
        <v>2720648.67</v>
      </c>
      <c r="E35" s="18">
        <v>2733723.01</v>
      </c>
      <c r="F35" s="18"/>
      <c r="G35" s="18"/>
      <c r="H35" s="18"/>
      <c r="I35" s="18"/>
      <c r="J35" s="19"/>
      <c r="K35" s="19"/>
      <c r="L35" s="19"/>
      <c r="M35" s="19"/>
      <c r="N35" s="19"/>
      <c r="O35" s="19">
        <f t="shared" si="1"/>
        <v>8167149.1500000004</v>
      </c>
    </row>
    <row r="36" spans="1:15" s="6" customFormat="1" ht="30" customHeight="1">
      <c r="A36" s="17" t="s">
        <v>45</v>
      </c>
      <c r="B36" s="18">
        <v>55000</v>
      </c>
      <c r="C36" s="18">
        <v>0</v>
      </c>
      <c r="D36" s="18">
        <v>0</v>
      </c>
      <c r="E36" s="18">
        <v>9637.5300000000007</v>
      </c>
      <c r="F36" s="18"/>
      <c r="G36" s="18"/>
      <c r="H36" s="18"/>
      <c r="I36" s="18"/>
      <c r="J36" s="19"/>
      <c r="K36" s="19"/>
      <c r="L36" s="19"/>
      <c r="M36" s="19"/>
      <c r="N36" s="19"/>
      <c r="O36" s="19">
        <f t="shared" si="1"/>
        <v>9637.5300000000007</v>
      </c>
    </row>
    <row r="37" spans="1:15" s="6" customFormat="1" ht="30" customHeight="1">
      <c r="A37" s="17" t="s">
        <v>27</v>
      </c>
      <c r="B37" s="18">
        <v>0</v>
      </c>
      <c r="C37" s="18">
        <v>0</v>
      </c>
      <c r="D37" s="18">
        <v>19271.86</v>
      </c>
      <c r="E37" s="18">
        <v>1662.7</v>
      </c>
      <c r="F37" s="18"/>
      <c r="G37" s="18"/>
      <c r="H37" s="18"/>
      <c r="I37" s="18"/>
      <c r="J37" s="19"/>
      <c r="K37" s="19"/>
      <c r="L37" s="19"/>
      <c r="M37" s="19"/>
      <c r="N37" s="19"/>
      <c r="O37" s="19">
        <f>SUM(C37:N37)</f>
        <v>20934.560000000001</v>
      </c>
    </row>
    <row r="38" spans="1:15" s="6" customFormat="1" ht="30" customHeight="1">
      <c r="A38" s="17" t="s">
        <v>28</v>
      </c>
      <c r="B38" s="18">
        <v>8974000</v>
      </c>
      <c r="C38" s="18">
        <v>1580461.49</v>
      </c>
      <c r="D38" s="18">
        <v>1641828.65</v>
      </c>
      <c r="E38" s="18">
        <v>1515653.05</v>
      </c>
      <c r="F38" s="18"/>
      <c r="G38" s="18"/>
      <c r="H38" s="18"/>
      <c r="I38" s="18"/>
      <c r="J38" s="19"/>
      <c r="K38" s="19"/>
      <c r="L38" s="19"/>
      <c r="M38" s="19"/>
      <c r="N38" s="19"/>
      <c r="O38" s="19">
        <f>SUM(C38:N38)</f>
        <v>4737943.1899999995</v>
      </c>
    </row>
    <row r="39" spans="1:15" s="6" customFormat="1" ht="30" customHeight="1">
      <c r="A39" s="17" t="s">
        <v>46</v>
      </c>
      <c r="B39" s="18">
        <v>0</v>
      </c>
      <c r="C39" s="18">
        <v>0</v>
      </c>
      <c r="D39" s="18">
        <v>11515.38</v>
      </c>
      <c r="E39" s="18">
        <v>5757.69</v>
      </c>
      <c r="F39" s="18"/>
      <c r="G39" s="18"/>
      <c r="H39" s="18"/>
      <c r="I39" s="18"/>
      <c r="J39" s="19"/>
      <c r="K39" s="19"/>
      <c r="L39" s="19"/>
      <c r="M39" s="19"/>
      <c r="N39" s="19"/>
      <c r="O39" s="19">
        <f>SUM(C39:N39)</f>
        <v>17273.07</v>
      </c>
    </row>
    <row r="40" spans="1:15" s="6" customFormat="1" ht="30" customHeight="1">
      <c r="A40" s="17" t="s">
        <v>47</v>
      </c>
      <c r="B40" s="18">
        <v>0</v>
      </c>
      <c r="C40" s="18">
        <v>0</v>
      </c>
      <c r="D40" s="18">
        <v>0</v>
      </c>
      <c r="E40" s="18">
        <v>0</v>
      </c>
      <c r="F40" s="18"/>
      <c r="G40" s="18"/>
      <c r="H40" s="18"/>
      <c r="I40" s="18"/>
      <c r="J40" s="19"/>
      <c r="K40" s="19"/>
      <c r="L40" s="19"/>
      <c r="M40" s="19"/>
      <c r="N40" s="19"/>
      <c r="O40" s="19">
        <f t="shared" si="1"/>
        <v>0</v>
      </c>
    </row>
    <row r="41" spans="1:15" s="6" customFormat="1" ht="25.5" customHeight="1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"/>
      <c r="O41" s="23"/>
    </row>
    <row r="42" spans="1:15" s="8" customFormat="1" ht="25.5" customHeight="1">
      <c r="A42" s="15" t="s">
        <v>48</v>
      </c>
      <c r="B42" s="24">
        <f>SUM(B43:B48)</f>
        <v>42481000</v>
      </c>
      <c r="C42" s="24">
        <f t="shared" ref="C42:N42" si="3">SUM(C43:C50)</f>
        <v>0</v>
      </c>
      <c r="D42" s="24">
        <f t="shared" si="3"/>
        <v>28199.07</v>
      </c>
      <c r="E42" s="24">
        <f t="shared" si="3"/>
        <v>4184.83</v>
      </c>
      <c r="F42" s="24">
        <f t="shared" si="3"/>
        <v>0</v>
      </c>
      <c r="G42" s="24">
        <f t="shared" si="3"/>
        <v>0</v>
      </c>
      <c r="H42" s="24">
        <f t="shared" si="3"/>
        <v>0</v>
      </c>
      <c r="I42" s="24">
        <f t="shared" si="3"/>
        <v>0</v>
      </c>
      <c r="J42" s="24">
        <f t="shared" si="3"/>
        <v>0</v>
      </c>
      <c r="K42" s="24">
        <f t="shared" si="3"/>
        <v>0</v>
      </c>
      <c r="L42" s="24">
        <f t="shared" si="3"/>
        <v>0</v>
      </c>
      <c r="M42" s="24">
        <f t="shared" si="3"/>
        <v>0</v>
      </c>
      <c r="N42" s="24">
        <f t="shared" si="3"/>
        <v>0</v>
      </c>
      <c r="O42" s="16">
        <f t="shared" ref="O42:O50" si="4">SUM(C42:N42)</f>
        <v>32383.9</v>
      </c>
    </row>
    <row r="43" spans="1:15" s="6" customFormat="1" ht="30" customHeight="1">
      <c r="A43" s="17" t="s">
        <v>49</v>
      </c>
      <c r="B43" s="18">
        <v>0</v>
      </c>
      <c r="C43" s="18">
        <v>0</v>
      </c>
      <c r="D43" s="18">
        <v>28199.07</v>
      </c>
      <c r="E43" s="18">
        <v>0</v>
      </c>
      <c r="F43" s="18"/>
      <c r="G43" s="18"/>
      <c r="H43" s="18"/>
      <c r="I43" s="19"/>
      <c r="J43" s="19"/>
      <c r="K43" s="19"/>
      <c r="L43" s="19"/>
      <c r="M43" s="19"/>
      <c r="N43" s="19"/>
      <c r="O43" s="19">
        <f t="shared" si="4"/>
        <v>28199.07</v>
      </c>
    </row>
    <row r="44" spans="1:15" s="6" customFormat="1" ht="30" customHeight="1">
      <c r="A44" s="17" t="s">
        <v>50</v>
      </c>
      <c r="B44" s="18">
        <v>34621000</v>
      </c>
      <c r="C44" s="18">
        <v>0</v>
      </c>
      <c r="D44" s="18">
        <v>0</v>
      </c>
      <c r="E44" s="18">
        <v>0</v>
      </c>
      <c r="F44" s="18"/>
      <c r="G44" s="18"/>
      <c r="H44" s="18"/>
      <c r="I44" s="19"/>
      <c r="J44" s="19"/>
      <c r="K44" s="19"/>
      <c r="L44" s="19"/>
      <c r="M44" s="19"/>
      <c r="N44" s="19"/>
      <c r="O44" s="19">
        <f>SUM(C44:N44)</f>
        <v>0</v>
      </c>
    </row>
    <row r="45" spans="1:15" s="6" customFormat="1" ht="30" customHeight="1">
      <c r="A45" s="17" t="s">
        <v>51</v>
      </c>
      <c r="B45" s="18">
        <v>7810000</v>
      </c>
      <c r="C45" s="18">
        <v>0</v>
      </c>
      <c r="D45" s="18">
        <v>0</v>
      </c>
      <c r="E45" s="18">
        <v>4184.83</v>
      </c>
      <c r="F45" s="18"/>
      <c r="G45" s="18"/>
      <c r="H45" s="18"/>
      <c r="I45" s="25"/>
      <c r="J45" s="19"/>
      <c r="K45" s="19"/>
      <c r="L45" s="19"/>
      <c r="M45" s="19"/>
      <c r="N45" s="19"/>
      <c r="O45" s="19">
        <f t="shared" si="4"/>
        <v>4184.83</v>
      </c>
    </row>
    <row r="46" spans="1:15" s="6" customFormat="1" ht="30" customHeight="1">
      <c r="A46" s="17" t="s">
        <v>52</v>
      </c>
      <c r="B46" s="18">
        <v>50000</v>
      </c>
      <c r="C46" s="18">
        <v>0</v>
      </c>
      <c r="D46" s="18">
        <v>0</v>
      </c>
      <c r="E46" s="18">
        <v>0</v>
      </c>
      <c r="F46" s="18"/>
      <c r="G46" s="18"/>
      <c r="H46" s="18"/>
      <c r="I46" s="19"/>
      <c r="J46" s="19"/>
      <c r="K46" s="19"/>
      <c r="L46" s="19"/>
      <c r="M46" s="21"/>
      <c r="N46" s="21"/>
      <c r="O46" s="19">
        <f t="shared" si="4"/>
        <v>0</v>
      </c>
    </row>
    <row r="47" spans="1:15" s="6" customFormat="1" ht="30" customHeight="1">
      <c r="A47" s="17" t="s">
        <v>53</v>
      </c>
      <c r="B47" s="18">
        <v>0</v>
      </c>
      <c r="C47" s="18">
        <v>0</v>
      </c>
      <c r="D47" s="18">
        <v>0</v>
      </c>
      <c r="E47" s="18">
        <v>0</v>
      </c>
      <c r="F47" s="18"/>
      <c r="G47" s="18"/>
      <c r="H47" s="18"/>
      <c r="I47" s="19"/>
      <c r="J47" s="19"/>
      <c r="K47" s="19"/>
      <c r="L47" s="19"/>
      <c r="M47" s="21"/>
      <c r="N47" s="21"/>
      <c r="O47" s="19">
        <f>SUM(C47:N47)</f>
        <v>0</v>
      </c>
    </row>
    <row r="48" spans="1:15" s="6" customFormat="1" ht="30" customHeight="1">
      <c r="A48" s="17" t="s">
        <v>54</v>
      </c>
      <c r="B48" s="18">
        <v>0</v>
      </c>
      <c r="C48" s="18">
        <v>0</v>
      </c>
      <c r="D48" s="18">
        <v>0</v>
      </c>
      <c r="E48" s="18">
        <v>0</v>
      </c>
      <c r="F48" s="18"/>
      <c r="G48" s="18"/>
      <c r="H48" s="18"/>
      <c r="I48" s="19"/>
      <c r="J48" s="19"/>
      <c r="K48" s="19"/>
      <c r="L48" s="19"/>
      <c r="M48" s="21"/>
      <c r="N48" s="21"/>
      <c r="O48" s="19">
        <f t="shared" si="4"/>
        <v>0</v>
      </c>
    </row>
    <row r="49" spans="1:15" s="8" customFormat="1" ht="25.5" customHeight="1">
      <c r="A49" s="26" t="s">
        <v>55</v>
      </c>
      <c r="B49" s="24">
        <f t="shared" ref="B49:N49" si="5">SUM(B50)</f>
        <v>25000</v>
      </c>
      <c r="C49" s="24">
        <f t="shared" si="5"/>
        <v>0</v>
      </c>
      <c r="D49" s="24">
        <f t="shared" si="5"/>
        <v>0</v>
      </c>
      <c r="E49" s="24">
        <f t="shared" si="5"/>
        <v>0</v>
      </c>
      <c r="F49" s="24">
        <f t="shared" si="5"/>
        <v>0</v>
      </c>
      <c r="G49" s="24">
        <f t="shared" si="5"/>
        <v>0</v>
      </c>
      <c r="H49" s="24">
        <f t="shared" si="5"/>
        <v>0</v>
      </c>
      <c r="I49" s="24">
        <f t="shared" si="5"/>
        <v>0</v>
      </c>
      <c r="J49" s="24">
        <f t="shared" si="5"/>
        <v>0</v>
      </c>
      <c r="K49" s="24">
        <f t="shared" si="5"/>
        <v>0</v>
      </c>
      <c r="L49" s="24">
        <f t="shared" si="5"/>
        <v>0</v>
      </c>
      <c r="M49" s="24">
        <f t="shared" si="5"/>
        <v>0</v>
      </c>
      <c r="N49" s="24">
        <f t="shared" si="5"/>
        <v>0</v>
      </c>
      <c r="O49" s="16">
        <f>SUM(C49:N49)</f>
        <v>0</v>
      </c>
    </row>
    <row r="50" spans="1:15" s="6" customFormat="1" ht="25.5" customHeight="1">
      <c r="A50" s="27" t="s">
        <v>56</v>
      </c>
      <c r="B50" s="18">
        <v>25000</v>
      </c>
      <c r="C50" s="18">
        <v>0</v>
      </c>
      <c r="D50" s="18">
        <v>0</v>
      </c>
      <c r="E50" s="18">
        <v>0</v>
      </c>
      <c r="F50" s="18"/>
      <c r="G50" s="18"/>
      <c r="H50" s="18"/>
      <c r="I50" s="18"/>
      <c r="J50" s="18"/>
      <c r="K50" s="18"/>
      <c r="L50" s="18"/>
      <c r="M50" s="18"/>
      <c r="N50" s="18"/>
      <c r="O50" s="19">
        <f t="shared" si="4"/>
        <v>0</v>
      </c>
    </row>
    <row r="51" spans="1:15" s="9" customFormat="1" ht="25.5" customHeight="1">
      <c r="A51" s="28" t="s">
        <v>57</v>
      </c>
      <c r="B51" s="22">
        <f t="shared" ref="B51:N51" si="6">SUM(B7+B22+B42+B49)</f>
        <v>554206000</v>
      </c>
      <c r="C51" s="22">
        <f t="shared" si="6"/>
        <v>34010446.060000002</v>
      </c>
      <c r="D51" s="22">
        <f t="shared" si="6"/>
        <v>42282642.43</v>
      </c>
      <c r="E51" s="22">
        <f t="shared" si="6"/>
        <v>42519914.129999995</v>
      </c>
      <c r="F51" s="22">
        <f t="shared" si="6"/>
        <v>0</v>
      </c>
      <c r="G51" s="22">
        <f t="shared" si="6"/>
        <v>0</v>
      </c>
      <c r="H51" s="22">
        <f t="shared" si="6"/>
        <v>0</v>
      </c>
      <c r="I51" s="22">
        <f t="shared" si="6"/>
        <v>0</v>
      </c>
      <c r="J51" s="22">
        <f t="shared" si="6"/>
        <v>0</v>
      </c>
      <c r="K51" s="22">
        <f t="shared" si="6"/>
        <v>0</v>
      </c>
      <c r="L51" s="22">
        <f t="shared" si="6"/>
        <v>0</v>
      </c>
      <c r="M51" s="22">
        <f t="shared" si="6"/>
        <v>0</v>
      </c>
      <c r="N51" s="22">
        <f t="shared" si="6"/>
        <v>0</v>
      </c>
      <c r="O51" s="22">
        <f>SUM(C51:N51)</f>
        <v>118813002.62</v>
      </c>
    </row>
    <row r="52" spans="1:15" ht="15">
      <c r="A52" s="9" t="s">
        <v>58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ht="15">
      <c r="A53" s="9" t="s">
        <v>72</v>
      </c>
      <c r="B53" s="9"/>
      <c r="C53" s="9"/>
      <c r="D53" s="9"/>
      <c r="E53" s="9"/>
      <c r="F53" s="9"/>
      <c r="G53" s="9"/>
      <c r="H53" s="9"/>
      <c r="I53" s="9"/>
      <c r="J53" s="31"/>
      <c r="K53" s="9"/>
      <c r="L53" s="9"/>
      <c r="M53" s="9"/>
      <c r="N53" s="9"/>
      <c r="O53" s="10"/>
    </row>
    <row r="54" spans="1:15" ht="15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5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.75">
      <c r="A58" s="35" t="s">
        <v>59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5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"/>
    </row>
    <row r="60" spans="1:15" ht="15.2" customHeight="1">
      <c r="A60" s="33" t="s">
        <v>1</v>
      </c>
      <c r="B60" s="33" t="s">
        <v>2</v>
      </c>
      <c r="C60" s="34" t="s">
        <v>3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5.75">
      <c r="A61" s="33"/>
      <c r="B61" s="33"/>
      <c r="C61" s="13" t="s">
        <v>4</v>
      </c>
      <c r="D61" s="13" t="s">
        <v>5</v>
      </c>
      <c r="E61" s="13" t="s">
        <v>6</v>
      </c>
      <c r="F61" s="13" t="s">
        <v>7</v>
      </c>
      <c r="G61" s="13" t="s">
        <v>8</v>
      </c>
      <c r="H61" s="13" t="s">
        <v>9</v>
      </c>
      <c r="I61" s="13" t="s">
        <v>10</v>
      </c>
      <c r="J61" s="13" t="s">
        <v>11</v>
      </c>
      <c r="K61" s="13" t="s">
        <v>12</v>
      </c>
      <c r="L61" s="13" t="s">
        <v>13</v>
      </c>
      <c r="M61" s="13" t="s">
        <v>14</v>
      </c>
      <c r="N61" s="13" t="s">
        <v>15</v>
      </c>
      <c r="O61" s="14" t="s">
        <v>16</v>
      </c>
    </row>
    <row r="62" spans="1:15" ht="15.75">
      <c r="A62" s="15" t="s">
        <v>31</v>
      </c>
      <c r="B62" s="22">
        <f t="shared" ref="B62:H62" si="7">SUM(B63:B78)</f>
        <v>152000</v>
      </c>
      <c r="C62" s="22">
        <f t="shared" si="7"/>
        <v>0</v>
      </c>
      <c r="D62" s="22">
        <f t="shared" si="7"/>
        <v>0</v>
      </c>
      <c r="E62" s="22">
        <f t="shared" si="7"/>
        <v>0</v>
      </c>
      <c r="F62" s="22">
        <f t="shared" si="7"/>
        <v>0</v>
      </c>
      <c r="G62" s="22">
        <f t="shared" si="7"/>
        <v>0</v>
      </c>
      <c r="H62" s="22">
        <f t="shared" si="7"/>
        <v>0</v>
      </c>
      <c r="I62" s="22">
        <f t="shared" ref="I62:N62" si="8">SUM(I63:I78)</f>
        <v>0</v>
      </c>
      <c r="J62" s="22">
        <f t="shared" si="8"/>
        <v>0</v>
      </c>
      <c r="K62" s="22">
        <f t="shared" si="8"/>
        <v>0</v>
      </c>
      <c r="L62" s="22">
        <f t="shared" si="8"/>
        <v>0</v>
      </c>
      <c r="M62" s="22">
        <f t="shared" si="8"/>
        <v>0</v>
      </c>
      <c r="N62" s="22">
        <f t="shared" si="8"/>
        <v>0</v>
      </c>
      <c r="O62" s="22">
        <f>SUM(C62:N62)</f>
        <v>0</v>
      </c>
    </row>
    <row r="63" spans="1:15" ht="30" customHeight="1">
      <c r="A63" s="29" t="s">
        <v>32</v>
      </c>
      <c r="B63" s="19">
        <v>0</v>
      </c>
      <c r="C63" s="19">
        <v>0</v>
      </c>
      <c r="D63" s="19">
        <v>0</v>
      </c>
      <c r="E63" s="19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32">
        <f t="shared" ref="O63:O92" si="9">SUM(C63:N63)</f>
        <v>0</v>
      </c>
    </row>
    <row r="64" spans="1:15" ht="30" customHeight="1">
      <c r="A64" s="29" t="s">
        <v>33</v>
      </c>
      <c r="B64" s="19">
        <v>1000</v>
      </c>
      <c r="C64" s="19">
        <v>0</v>
      </c>
      <c r="D64" s="19">
        <v>0</v>
      </c>
      <c r="E64" s="19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32">
        <f t="shared" si="9"/>
        <v>0</v>
      </c>
    </row>
    <row r="65" spans="1:15" ht="30" customHeight="1">
      <c r="A65" s="29" t="s">
        <v>34</v>
      </c>
      <c r="B65" s="19">
        <v>0</v>
      </c>
      <c r="C65" s="19">
        <v>0</v>
      </c>
      <c r="D65" s="19">
        <v>0</v>
      </c>
      <c r="E65" s="19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32">
        <f t="shared" si="9"/>
        <v>0</v>
      </c>
    </row>
    <row r="66" spans="1:15" ht="30" customHeight="1">
      <c r="A66" s="29" t="s">
        <v>35</v>
      </c>
      <c r="B66" s="19">
        <v>27000</v>
      </c>
      <c r="C66" s="19">
        <v>0</v>
      </c>
      <c r="D66" s="19">
        <v>0</v>
      </c>
      <c r="E66" s="19">
        <v>0</v>
      </c>
      <c r="F66" s="19"/>
      <c r="G66" s="19"/>
      <c r="H66" s="19"/>
      <c r="I66" s="19"/>
      <c r="J66" s="19"/>
      <c r="K66" s="19"/>
      <c r="L66" s="19"/>
      <c r="M66" s="19"/>
      <c r="N66" s="19"/>
      <c r="O66" s="32">
        <f t="shared" si="9"/>
        <v>0</v>
      </c>
    </row>
    <row r="67" spans="1:15" ht="30" customHeight="1">
      <c r="A67" s="29" t="s">
        <v>36</v>
      </c>
      <c r="B67" s="19">
        <v>1000</v>
      </c>
      <c r="C67" s="19">
        <v>0</v>
      </c>
      <c r="D67" s="19">
        <v>0</v>
      </c>
      <c r="E67" s="19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32">
        <f t="shared" si="9"/>
        <v>0</v>
      </c>
    </row>
    <row r="68" spans="1:15" ht="30" customHeight="1">
      <c r="A68" s="29" t="s">
        <v>37</v>
      </c>
      <c r="B68" s="19">
        <v>0</v>
      </c>
      <c r="C68" s="19">
        <v>0</v>
      </c>
      <c r="D68" s="19">
        <v>0</v>
      </c>
      <c r="E68" s="19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32">
        <f t="shared" si="9"/>
        <v>0</v>
      </c>
    </row>
    <row r="69" spans="1:15" ht="30" customHeight="1">
      <c r="A69" s="29" t="s">
        <v>38</v>
      </c>
      <c r="B69" s="19">
        <v>0</v>
      </c>
      <c r="C69" s="19">
        <v>0</v>
      </c>
      <c r="D69" s="19">
        <v>0</v>
      </c>
      <c r="E69" s="19">
        <v>0</v>
      </c>
      <c r="F69" s="19"/>
      <c r="G69" s="19"/>
      <c r="H69" s="19"/>
      <c r="I69" s="19"/>
      <c r="J69" s="19"/>
      <c r="K69" s="19"/>
      <c r="L69" s="19"/>
      <c r="M69" s="19"/>
      <c r="N69" s="19"/>
      <c r="O69" s="32">
        <f t="shared" si="9"/>
        <v>0</v>
      </c>
    </row>
    <row r="70" spans="1:15" ht="30" customHeight="1">
      <c r="A70" s="29" t="s">
        <v>39</v>
      </c>
      <c r="B70" s="19">
        <v>10000</v>
      </c>
      <c r="C70" s="19">
        <v>0</v>
      </c>
      <c r="D70" s="19">
        <v>0</v>
      </c>
      <c r="E70" s="19">
        <v>0</v>
      </c>
      <c r="F70" s="19"/>
      <c r="G70" s="19"/>
      <c r="H70" s="19"/>
      <c r="I70" s="19"/>
      <c r="J70" s="19"/>
      <c r="K70" s="19"/>
      <c r="L70" s="19"/>
      <c r="M70" s="19"/>
      <c r="N70" s="19"/>
      <c r="O70" s="32">
        <f t="shared" si="9"/>
        <v>0</v>
      </c>
    </row>
    <row r="71" spans="1:15" ht="30" customHeight="1">
      <c r="A71" s="29" t="s">
        <v>40</v>
      </c>
      <c r="B71" s="19">
        <v>22000</v>
      </c>
      <c r="C71" s="19">
        <v>0</v>
      </c>
      <c r="D71" s="19">
        <v>0</v>
      </c>
      <c r="E71" s="19">
        <v>0</v>
      </c>
      <c r="F71" s="19"/>
      <c r="G71" s="19"/>
      <c r="H71" s="19"/>
      <c r="I71" s="19"/>
      <c r="J71" s="19"/>
      <c r="K71" s="19"/>
      <c r="L71" s="19"/>
      <c r="M71" s="19"/>
      <c r="N71" s="19"/>
      <c r="O71" s="32">
        <f t="shared" si="9"/>
        <v>0</v>
      </c>
    </row>
    <row r="72" spans="1:15" ht="30" customHeight="1">
      <c r="A72" s="29" t="s">
        <v>60</v>
      </c>
      <c r="B72" s="19">
        <v>85000</v>
      </c>
      <c r="C72" s="19">
        <v>0</v>
      </c>
      <c r="D72" s="19">
        <v>0</v>
      </c>
      <c r="E72" s="19">
        <v>0</v>
      </c>
      <c r="F72" s="19"/>
      <c r="G72" s="19"/>
      <c r="H72" s="19"/>
      <c r="I72" s="19"/>
      <c r="J72" s="19"/>
      <c r="K72" s="19"/>
      <c r="L72" s="19"/>
      <c r="M72" s="19"/>
      <c r="N72" s="19"/>
      <c r="O72" s="32">
        <f t="shared" si="9"/>
        <v>0</v>
      </c>
    </row>
    <row r="73" spans="1:15" ht="30" customHeight="1">
      <c r="A73" s="29" t="s">
        <v>61</v>
      </c>
      <c r="B73" s="19">
        <v>0</v>
      </c>
      <c r="C73" s="19">
        <v>0</v>
      </c>
      <c r="D73" s="19">
        <v>0</v>
      </c>
      <c r="E73" s="19">
        <v>0</v>
      </c>
      <c r="F73" s="19"/>
      <c r="G73" s="19"/>
      <c r="H73" s="19"/>
      <c r="I73" s="19"/>
      <c r="J73" s="19"/>
      <c r="K73" s="19"/>
      <c r="L73" s="19"/>
      <c r="M73" s="19"/>
      <c r="N73" s="19"/>
      <c r="O73" s="19">
        <v>0</v>
      </c>
    </row>
    <row r="74" spans="1:15" ht="30" customHeight="1">
      <c r="A74" s="29" t="s">
        <v>44</v>
      </c>
      <c r="B74" s="19">
        <v>4000</v>
      </c>
      <c r="C74" s="19">
        <v>0</v>
      </c>
      <c r="D74" s="19">
        <v>0</v>
      </c>
      <c r="E74" s="19">
        <v>0</v>
      </c>
      <c r="F74" s="19"/>
      <c r="G74" s="19"/>
      <c r="H74" s="19"/>
      <c r="I74" s="19"/>
      <c r="J74" s="19"/>
      <c r="K74" s="19"/>
      <c r="L74" s="19"/>
      <c r="M74" s="19"/>
      <c r="N74" s="19"/>
      <c r="O74" s="32">
        <f t="shared" si="9"/>
        <v>0</v>
      </c>
    </row>
    <row r="75" spans="1:15" ht="30" customHeight="1">
      <c r="A75" s="29" t="s">
        <v>62</v>
      </c>
      <c r="B75" s="19">
        <v>1000</v>
      </c>
      <c r="C75" s="19">
        <v>0</v>
      </c>
      <c r="D75" s="19">
        <v>0</v>
      </c>
      <c r="E75" s="19">
        <v>0</v>
      </c>
      <c r="F75" s="19"/>
      <c r="G75" s="19"/>
      <c r="H75" s="19"/>
      <c r="I75" s="19"/>
      <c r="J75" s="19"/>
      <c r="K75" s="19"/>
      <c r="L75" s="19"/>
      <c r="M75" s="19"/>
      <c r="N75" s="19"/>
      <c r="O75" s="32">
        <f t="shared" si="9"/>
        <v>0</v>
      </c>
    </row>
    <row r="76" spans="1:15" ht="30" customHeight="1">
      <c r="A76" s="29" t="s">
        <v>27</v>
      </c>
      <c r="B76" s="19">
        <v>0</v>
      </c>
      <c r="C76" s="19">
        <v>0</v>
      </c>
      <c r="D76" s="19">
        <v>0</v>
      </c>
      <c r="E76" s="19">
        <v>0</v>
      </c>
      <c r="F76" s="19"/>
      <c r="G76" s="19"/>
      <c r="H76" s="19"/>
      <c r="I76" s="19"/>
      <c r="J76" s="19"/>
      <c r="K76" s="19"/>
      <c r="L76" s="19"/>
      <c r="M76" s="19"/>
      <c r="N76" s="19"/>
      <c r="O76" s="32">
        <f t="shared" si="9"/>
        <v>0</v>
      </c>
    </row>
    <row r="77" spans="1:15" ht="30" customHeight="1">
      <c r="A77" s="29" t="s">
        <v>28</v>
      </c>
      <c r="B77" s="19">
        <v>1000</v>
      </c>
      <c r="C77" s="19">
        <v>0</v>
      </c>
      <c r="D77" s="19">
        <v>0</v>
      </c>
      <c r="E77" s="19">
        <v>0</v>
      </c>
      <c r="F77" s="19"/>
      <c r="G77" s="19"/>
      <c r="H77" s="19"/>
      <c r="I77" s="19"/>
      <c r="J77" s="19"/>
      <c r="K77" s="19"/>
      <c r="L77" s="19"/>
      <c r="M77" s="19"/>
      <c r="N77" s="19"/>
      <c r="O77" s="32">
        <f t="shared" si="9"/>
        <v>0</v>
      </c>
    </row>
    <row r="78" spans="1:15" ht="15">
      <c r="A78" s="2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1"/>
      <c r="O78" s="32"/>
    </row>
    <row r="79" spans="1:15" ht="15.75">
      <c r="A79" s="2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1"/>
      <c r="O79" s="32"/>
    </row>
    <row r="80" spans="1:15" ht="15.75">
      <c r="A80" s="15" t="s">
        <v>48</v>
      </c>
      <c r="B80" s="24">
        <f t="shared" ref="B80:H80" si="10">SUM(B81:B87)</f>
        <v>247000</v>
      </c>
      <c r="C80" s="24">
        <f t="shared" si="10"/>
        <v>0</v>
      </c>
      <c r="D80" s="24">
        <f t="shared" si="10"/>
        <v>0</v>
      </c>
      <c r="E80" s="24">
        <f t="shared" si="10"/>
        <v>0</v>
      </c>
      <c r="F80" s="24">
        <f t="shared" si="10"/>
        <v>0</v>
      </c>
      <c r="G80" s="24">
        <f t="shared" si="10"/>
        <v>0</v>
      </c>
      <c r="H80" s="24">
        <f t="shared" si="10"/>
        <v>0</v>
      </c>
      <c r="I80" s="24">
        <f t="shared" ref="I80:N80" si="11">SUM(I81:I87)</f>
        <v>0</v>
      </c>
      <c r="J80" s="24">
        <f t="shared" si="11"/>
        <v>0</v>
      </c>
      <c r="K80" s="24">
        <f t="shared" si="11"/>
        <v>0</v>
      </c>
      <c r="L80" s="24">
        <f t="shared" si="11"/>
        <v>0</v>
      </c>
      <c r="M80" s="24">
        <f t="shared" si="11"/>
        <v>0</v>
      </c>
      <c r="N80" s="24">
        <f t="shared" si="11"/>
        <v>0</v>
      </c>
      <c r="O80" s="22">
        <f t="shared" si="9"/>
        <v>0</v>
      </c>
    </row>
    <row r="81" spans="1:15" ht="32.25" customHeight="1">
      <c r="A81" s="29" t="s">
        <v>63</v>
      </c>
      <c r="B81" s="19">
        <v>0</v>
      </c>
      <c r="C81" s="19">
        <v>0</v>
      </c>
      <c r="D81" s="19">
        <v>0</v>
      </c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32">
        <f t="shared" si="9"/>
        <v>0</v>
      </c>
    </row>
    <row r="82" spans="1:15" ht="32.25" customHeight="1">
      <c r="A82" s="29" t="s">
        <v>64</v>
      </c>
      <c r="B82" s="19">
        <v>0</v>
      </c>
      <c r="C82" s="19">
        <v>0</v>
      </c>
      <c r="D82" s="19">
        <v>0</v>
      </c>
      <c r="E82" s="19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32">
        <f t="shared" si="9"/>
        <v>0</v>
      </c>
    </row>
    <row r="83" spans="1:15" ht="32.25" customHeight="1">
      <c r="A83" s="29" t="s">
        <v>49</v>
      </c>
      <c r="B83" s="19">
        <v>0</v>
      </c>
      <c r="C83" s="19">
        <v>0</v>
      </c>
      <c r="D83" s="19">
        <v>0</v>
      </c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32">
        <f t="shared" si="9"/>
        <v>0</v>
      </c>
    </row>
    <row r="84" spans="1:15" ht="30" customHeight="1">
      <c r="A84" s="29" t="s">
        <v>50</v>
      </c>
      <c r="B84" s="19">
        <v>126000</v>
      </c>
      <c r="C84" s="19">
        <v>0</v>
      </c>
      <c r="D84" s="19">
        <v>0</v>
      </c>
      <c r="E84" s="19">
        <v>0</v>
      </c>
      <c r="F84" s="19"/>
      <c r="G84" s="19"/>
      <c r="H84" s="19"/>
      <c r="I84" s="19"/>
      <c r="J84" s="19"/>
      <c r="K84" s="19"/>
      <c r="L84" s="19"/>
      <c r="M84" s="19"/>
      <c r="N84" s="19"/>
      <c r="O84" s="32">
        <f t="shared" si="9"/>
        <v>0</v>
      </c>
    </row>
    <row r="85" spans="1:15" ht="30" customHeight="1">
      <c r="A85" s="29" t="s">
        <v>51</v>
      </c>
      <c r="B85" s="19">
        <v>120000</v>
      </c>
      <c r="C85" s="19">
        <v>0</v>
      </c>
      <c r="D85" s="19">
        <v>0</v>
      </c>
      <c r="E85" s="19">
        <v>0</v>
      </c>
      <c r="F85" s="19"/>
      <c r="G85" s="19"/>
      <c r="H85" s="19"/>
      <c r="I85" s="19"/>
      <c r="J85" s="19"/>
      <c r="K85" s="19"/>
      <c r="L85" s="19"/>
      <c r="M85" s="19"/>
      <c r="N85" s="19"/>
      <c r="O85" s="32">
        <f t="shared" si="9"/>
        <v>0</v>
      </c>
    </row>
    <row r="86" spans="1:15" ht="30" customHeight="1">
      <c r="A86" s="29" t="s">
        <v>52</v>
      </c>
      <c r="B86" s="19">
        <v>1000</v>
      </c>
      <c r="C86" s="19">
        <v>0</v>
      </c>
      <c r="D86" s="19">
        <v>0</v>
      </c>
      <c r="E86" s="19">
        <v>0</v>
      </c>
      <c r="F86" s="19"/>
      <c r="G86" s="19"/>
      <c r="H86" s="19"/>
      <c r="I86" s="19"/>
      <c r="J86" s="19"/>
      <c r="K86" s="19"/>
      <c r="L86" s="19"/>
      <c r="M86" s="19"/>
      <c r="N86" s="19"/>
      <c r="O86" s="32">
        <f t="shared" si="9"/>
        <v>0</v>
      </c>
    </row>
    <row r="87" spans="1:15" ht="30" customHeight="1">
      <c r="A87" s="29" t="s">
        <v>27</v>
      </c>
      <c r="B87" s="19">
        <v>0</v>
      </c>
      <c r="C87" s="19">
        <v>0</v>
      </c>
      <c r="D87" s="19">
        <v>0</v>
      </c>
      <c r="E87" s="19">
        <v>0</v>
      </c>
      <c r="F87" s="19"/>
      <c r="G87" s="19"/>
      <c r="H87" s="19"/>
      <c r="I87" s="19"/>
      <c r="J87" s="19"/>
      <c r="K87" s="19"/>
      <c r="L87" s="19"/>
      <c r="M87" s="19"/>
      <c r="N87" s="19"/>
      <c r="O87" s="32">
        <f t="shared" si="9"/>
        <v>0</v>
      </c>
    </row>
    <row r="88" spans="1:15" ht="30" customHeight="1">
      <c r="A88" s="2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2"/>
    </row>
    <row r="89" spans="1:15" s="8" customFormat="1" ht="25.5" customHeight="1">
      <c r="A89" s="15" t="s">
        <v>55</v>
      </c>
      <c r="B89" s="24">
        <f t="shared" ref="B89:N89" si="12">SUM(B90)</f>
        <v>1000</v>
      </c>
      <c r="C89" s="24">
        <f t="shared" si="12"/>
        <v>0</v>
      </c>
      <c r="D89" s="24">
        <f t="shared" si="12"/>
        <v>0</v>
      </c>
      <c r="E89" s="24">
        <f t="shared" si="12"/>
        <v>0</v>
      </c>
      <c r="F89" s="24">
        <f t="shared" si="12"/>
        <v>0</v>
      </c>
      <c r="G89" s="24">
        <f t="shared" si="12"/>
        <v>0</v>
      </c>
      <c r="H89" s="24">
        <f t="shared" si="12"/>
        <v>0</v>
      </c>
      <c r="I89" s="24">
        <f t="shared" si="12"/>
        <v>0</v>
      </c>
      <c r="J89" s="24">
        <f t="shared" si="12"/>
        <v>0</v>
      </c>
      <c r="K89" s="24">
        <f t="shared" si="12"/>
        <v>0</v>
      </c>
      <c r="L89" s="24">
        <f t="shared" si="12"/>
        <v>0</v>
      </c>
      <c r="M89" s="24">
        <f t="shared" si="12"/>
        <v>0</v>
      </c>
      <c r="N89" s="24">
        <f t="shared" si="12"/>
        <v>0</v>
      </c>
      <c r="O89" s="22">
        <f t="shared" si="9"/>
        <v>0</v>
      </c>
    </row>
    <row r="90" spans="1:15" s="6" customFormat="1" ht="25.5" customHeight="1">
      <c r="A90" s="30" t="s">
        <v>56</v>
      </c>
      <c r="B90" s="19">
        <v>1000</v>
      </c>
      <c r="C90" s="19">
        <v>0</v>
      </c>
      <c r="D90" s="19">
        <v>0</v>
      </c>
      <c r="E90" s="19">
        <v>0</v>
      </c>
      <c r="F90" s="19"/>
      <c r="G90" s="19"/>
      <c r="H90" s="19"/>
      <c r="I90" s="19"/>
      <c r="J90" s="19"/>
      <c r="K90" s="19"/>
      <c r="L90" s="19"/>
      <c r="M90" s="19"/>
      <c r="N90" s="19"/>
      <c r="O90" s="32">
        <f t="shared" si="9"/>
        <v>0</v>
      </c>
    </row>
    <row r="91" spans="1:15" ht="30" customHeight="1">
      <c r="A91" s="2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32"/>
    </row>
    <row r="92" spans="1:15" ht="15.75">
      <c r="A92" s="28" t="s">
        <v>57</v>
      </c>
      <c r="B92" s="22">
        <f t="shared" ref="B92:G92" si="13">B89+B80+B62</f>
        <v>400000</v>
      </c>
      <c r="C92" s="22">
        <f t="shared" si="13"/>
        <v>0</v>
      </c>
      <c r="D92" s="22">
        <f t="shared" si="13"/>
        <v>0</v>
      </c>
      <c r="E92" s="22">
        <f t="shared" si="13"/>
        <v>0</v>
      </c>
      <c r="F92" s="22">
        <f t="shared" si="13"/>
        <v>0</v>
      </c>
      <c r="G92" s="22">
        <f t="shared" si="13"/>
        <v>0</v>
      </c>
      <c r="H92" s="22">
        <f t="shared" ref="H92:M92" si="14">H89+H80+H62</f>
        <v>0</v>
      </c>
      <c r="I92" s="22">
        <f t="shared" si="14"/>
        <v>0</v>
      </c>
      <c r="J92" s="22">
        <f t="shared" si="14"/>
        <v>0</v>
      </c>
      <c r="K92" s="22">
        <f t="shared" si="14"/>
        <v>0</v>
      </c>
      <c r="L92" s="22">
        <f t="shared" si="14"/>
        <v>0</v>
      </c>
      <c r="M92" s="22">
        <f t="shared" si="14"/>
        <v>0</v>
      </c>
      <c r="N92" s="22">
        <f>N89+N80+N62</f>
        <v>0</v>
      </c>
      <c r="O92" s="22">
        <f t="shared" si="9"/>
        <v>0</v>
      </c>
    </row>
    <row r="93" spans="1:15" ht="15">
      <c r="A93" s="9" t="s">
        <v>58</v>
      </c>
    </row>
    <row r="94" spans="1:15" ht="15">
      <c r="A94" s="9" t="str">
        <f>A53</f>
        <v>Data da última atualização: 07/04/2026</v>
      </c>
    </row>
    <row r="98" spans="1:15" ht="15.75">
      <c r="A98" s="35" t="s">
        <v>65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5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</row>
    <row r="100" spans="1:15" ht="15.2" customHeight="1">
      <c r="A100" s="33" t="s">
        <v>1</v>
      </c>
      <c r="B100" s="33" t="s">
        <v>2</v>
      </c>
      <c r="C100" s="34" t="s">
        <v>3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.75">
      <c r="A101" s="33"/>
      <c r="B101" s="33"/>
      <c r="C101" s="13" t="s">
        <v>4</v>
      </c>
      <c r="D101" s="13" t="s">
        <v>5</v>
      </c>
      <c r="E101" s="13" t="s">
        <v>6</v>
      </c>
      <c r="F101" s="13" t="s">
        <v>7</v>
      </c>
      <c r="G101" s="13" t="s">
        <v>8</v>
      </c>
      <c r="H101" s="13" t="s">
        <v>9</v>
      </c>
      <c r="I101" s="13" t="s">
        <v>10</v>
      </c>
      <c r="J101" s="13" t="s">
        <v>11</v>
      </c>
      <c r="K101" s="13" t="s">
        <v>12</v>
      </c>
      <c r="L101" s="13" t="s">
        <v>13</v>
      </c>
      <c r="M101" s="13" t="s">
        <v>14</v>
      </c>
      <c r="N101" s="13" t="s">
        <v>15</v>
      </c>
      <c r="O101" s="14" t="s">
        <v>16</v>
      </c>
    </row>
    <row r="102" spans="1:15" ht="15.75">
      <c r="A102" s="15" t="s">
        <v>31</v>
      </c>
      <c r="B102" s="22">
        <f t="shared" ref="B102:H102" si="15">SUM(B103:B105)</f>
        <v>950000</v>
      </c>
      <c r="C102" s="22">
        <f t="shared" si="15"/>
        <v>0</v>
      </c>
      <c r="D102" s="22">
        <f t="shared" si="15"/>
        <v>0</v>
      </c>
      <c r="E102" s="22">
        <f t="shared" si="15"/>
        <v>0</v>
      </c>
      <c r="F102" s="22">
        <f t="shared" si="15"/>
        <v>0</v>
      </c>
      <c r="G102" s="22">
        <f t="shared" si="15"/>
        <v>0</v>
      </c>
      <c r="H102" s="22">
        <f t="shared" si="15"/>
        <v>0</v>
      </c>
      <c r="I102" s="22">
        <f t="shared" ref="I102:N102" si="16">SUM(I103:I105)</f>
        <v>0</v>
      </c>
      <c r="J102" s="22">
        <f t="shared" si="16"/>
        <v>0</v>
      </c>
      <c r="K102" s="22">
        <f t="shared" si="16"/>
        <v>0</v>
      </c>
      <c r="L102" s="22">
        <f t="shared" si="16"/>
        <v>0</v>
      </c>
      <c r="M102" s="22">
        <f t="shared" si="16"/>
        <v>0</v>
      </c>
      <c r="N102" s="22">
        <f t="shared" si="16"/>
        <v>0</v>
      </c>
      <c r="O102" s="22">
        <v>0</v>
      </c>
    </row>
    <row r="103" spans="1:15" ht="30" customHeight="1">
      <c r="A103" s="29" t="s">
        <v>32</v>
      </c>
      <c r="B103" s="19">
        <v>750000</v>
      </c>
      <c r="C103" s="19">
        <v>0</v>
      </c>
      <c r="D103" s="19">
        <v>0</v>
      </c>
      <c r="E103" s="19">
        <v>0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>
        <v>0</v>
      </c>
    </row>
    <row r="104" spans="1:15" ht="29.25" customHeight="1">
      <c r="A104" s="29" t="s">
        <v>35</v>
      </c>
      <c r="B104" s="19">
        <v>100000</v>
      </c>
      <c r="C104" s="19">
        <v>0</v>
      </c>
      <c r="D104" s="19">
        <v>0</v>
      </c>
      <c r="E104" s="19">
        <v>0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>
        <v>0</v>
      </c>
    </row>
    <row r="105" spans="1:15" ht="30" customHeight="1">
      <c r="A105" s="29" t="s">
        <v>60</v>
      </c>
      <c r="B105" s="19">
        <v>100000</v>
      </c>
      <c r="C105" s="19">
        <v>0</v>
      </c>
      <c r="D105" s="19">
        <v>0</v>
      </c>
      <c r="E105" s="19">
        <v>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>
        <v>0</v>
      </c>
    </row>
    <row r="106" spans="1:15" ht="15.75">
      <c r="A106" s="2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3"/>
    </row>
    <row r="107" spans="1:15" ht="15.75">
      <c r="A107" s="2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3"/>
    </row>
    <row r="108" spans="1:15" ht="15.75">
      <c r="A108" s="15" t="s">
        <v>48</v>
      </c>
      <c r="B108" s="24">
        <f t="shared" ref="B108:N108" si="17">SUM(B109)</f>
        <v>50000</v>
      </c>
      <c r="C108" s="24">
        <f t="shared" si="17"/>
        <v>0</v>
      </c>
      <c r="D108" s="24">
        <f t="shared" si="17"/>
        <v>0</v>
      </c>
      <c r="E108" s="24">
        <f t="shared" si="17"/>
        <v>0</v>
      </c>
      <c r="F108" s="24">
        <f t="shared" si="17"/>
        <v>0</v>
      </c>
      <c r="G108" s="24">
        <f t="shared" si="17"/>
        <v>0</v>
      </c>
      <c r="H108" s="24">
        <f t="shared" si="17"/>
        <v>0</v>
      </c>
      <c r="I108" s="24">
        <f t="shared" si="17"/>
        <v>0</v>
      </c>
      <c r="J108" s="24">
        <f t="shared" si="17"/>
        <v>0</v>
      </c>
      <c r="K108" s="24">
        <f t="shared" si="17"/>
        <v>0</v>
      </c>
      <c r="L108" s="24">
        <f t="shared" si="17"/>
        <v>0</v>
      </c>
      <c r="M108" s="24">
        <f t="shared" si="17"/>
        <v>0</v>
      </c>
      <c r="N108" s="24">
        <f t="shared" si="17"/>
        <v>0</v>
      </c>
      <c r="O108" s="24">
        <v>0</v>
      </c>
    </row>
    <row r="109" spans="1:15" ht="32.25" customHeight="1">
      <c r="A109" s="29" t="s">
        <v>49</v>
      </c>
      <c r="B109" s="19">
        <v>50000</v>
      </c>
      <c r="C109" s="19">
        <v>0</v>
      </c>
      <c r="D109" s="19">
        <v>0</v>
      </c>
      <c r="E109" s="19">
        <v>0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>
        <v>0</v>
      </c>
    </row>
    <row r="110" spans="1:15" ht="30" customHeight="1">
      <c r="A110" s="2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ht="30" customHeight="1">
      <c r="A111" s="2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ht="15.75">
      <c r="A112" s="28" t="s">
        <v>57</v>
      </c>
      <c r="B112" s="22">
        <f t="shared" ref="B112:H112" si="18">B108+B102</f>
        <v>1000000</v>
      </c>
      <c r="C112" s="22">
        <f t="shared" si="18"/>
        <v>0</v>
      </c>
      <c r="D112" s="22">
        <f t="shared" si="18"/>
        <v>0</v>
      </c>
      <c r="E112" s="22">
        <f t="shared" si="18"/>
        <v>0</v>
      </c>
      <c r="F112" s="22">
        <f t="shared" si="18"/>
        <v>0</v>
      </c>
      <c r="G112" s="22">
        <f t="shared" si="18"/>
        <v>0</v>
      </c>
      <c r="H112" s="22">
        <f t="shared" si="18"/>
        <v>0</v>
      </c>
      <c r="I112" s="22">
        <f t="shared" ref="I112:N112" si="19">I108+I102</f>
        <v>0</v>
      </c>
      <c r="J112" s="22">
        <f t="shared" si="19"/>
        <v>0</v>
      </c>
      <c r="K112" s="22">
        <f t="shared" si="19"/>
        <v>0</v>
      </c>
      <c r="L112" s="22">
        <f t="shared" si="19"/>
        <v>0</v>
      </c>
      <c r="M112" s="22">
        <f t="shared" si="19"/>
        <v>0</v>
      </c>
      <c r="N112" s="22">
        <f t="shared" si="19"/>
        <v>0</v>
      </c>
      <c r="O112" s="22">
        <v>0</v>
      </c>
    </row>
    <row r="113" spans="1:4" ht="15">
      <c r="A113" s="9" t="s">
        <v>58</v>
      </c>
    </row>
    <row r="114" spans="1:4" ht="15">
      <c r="A114" s="9" t="str">
        <f>A53</f>
        <v>Data da última atualização: 07/04/2026</v>
      </c>
    </row>
    <row r="118" spans="1:4">
      <c r="A118" t="s">
        <v>66</v>
      </c>
    </row>
    <row r="119" spans="1:4">
      <c r="A119" t="s">
        <v>67</v>
      </c>
    </row>
    <row r="120" spans="1:4">
      <c r="A120" t="s">
        <v>68</v>
      </c>
    </row>
    <row r="121" spans="1:4">
      <c r="A121" t="s">
        <v>69</v>
      </c>
    </row>
    <row r="124" spans="1:4">
      <c r="D124" t="s">
        <v>70</v>
      </c>
    </row>
  </sheetData>
  <sheetProtection selectLockedCells="1" selectUnlockedCells="1"/>
  <mergeCells count="15">
    <mergeCell ref="A2:E2"/>
    <mergeCell ref="F2:J2"/>
    <mergeCell ref="K2:O2"/>
    <mergeCell ref="A3:O3"/>
    <mergeCell ref="A5:A6"/>
    <mergeCell ref="B5:B6"/>
    <mergeCell ref="C5:O5"/>
    <mergeCell ref="A100:A101"/>
    <mergeCell ref="B100:B101"/>
    <mergeCell ref="C100:O100"/>
    <mergeCell ref="A58:O58"/>
    <mergeCell ref="A60:A61"/>
    <mergeCell ref="B60:B61"/>
    <mergeCell ref="C60:O60"/>
    <mergeCell ref="A98:O98"/>
  </mergeCells>
  <pageMargins left="0" right="0" top="0.39370078740157483" bottom="0.39370078740157483" header="0" footer="0"/>
  <pageSetup paperSize="9" scale="36" firstPageNumber="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AA76E-410A-4ACE-8489-267ABE9236A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ec51211-4e70-446f-ac4c-34342dd19df9"/>
    <ds:schemaRef ds:uri="55306d8f-6ac8-4d4b-898a-9b8a7bc1d11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277745-905B-4823-9C4A-5F86DA2A5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Marchel Bruno Souza Costa</dc:creator>
  <cp:keywords/>
  <dc:description/>
  <cp:lastModifiedBy>Kamilla Rayanne Costa Izel</cp:lastModifiedBy>
  <cp:revision/>
  <dcterms:created xsi:type="dcterms:W3CDTF">2024-05-07T14:55:29Z</dcterms:created>
  <dcterms:modified xsi:type="dcterms:W3CDTF">2026-04-07T12:21:30Z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