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<sst xmlns="http://schemas.openxmlformats.org/spreadsheetml/2006/main" count="49" uniqueCount="32">
  <si>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</si>
  <si>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</si>
  <si>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</si>
  <si>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</si>
  <si>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</si>
  <si>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</si>
  <si>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</si>
  <si>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</si>
  <si>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</si>
  <si>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</si>
  <si>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</si>
  <si>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</si>
  <si>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</si>
  <si>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</si>
  <si>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</si>
  <si>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</si>
  <si>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</si>
  <si>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</si>
  <si>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</si>
  <si>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</si>
  <si>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</si>
  <si>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</si>
  <si>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</si>
  <si>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</si>
  <si>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</si>
  <si>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</si>
  <si>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</si>
  <si>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</si>
  <si>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r>
      <t xml:space="preserve">Fonte de Recursos 100 - Recursos Próprios  </t>
    </r>
    <r>
      <rPr>
        <sz val="12"/>
        <rFont val="Arial1"/>
        <family val="0"/>
      </rPr>
      <t xml:space="preserve">  (12000)</t>
    </r>
  </si>
  <si>
    <t>NOVEMBRO / 2019</t>
  </si>
  <si>
    <t>Data da última atualização:   4/12/2019</t>
  </si>
  <si>
    <t>Data da última atualização:   04/12/2019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</si>
</sst>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5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12800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5" zoomScaleNormal="85" zoomScalePageLayoutView="0" workbookViewId="0" topLeftCell="A1">
      <selection activeCell="M22" sqref="M22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29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27</v>
      </c>
      <c r="B8" s="9">
        <v>2209289.629999999</v>
      </c>
      <c r="C8" s="9">
        <v>82514.68</v>
      </c>
      <c r="D8" s="9">
        <v>11231.98</v>
      </c>
      <c r="E8" s="9">
        <f>1623101.18-1623100.18+54264.84-1536067.28</f>
        <v>-1481801.44</v>
      </c>
      <c r="F8" s="9">
        <f>91219.46+82621.81-82622.81</f>
        <v>91218.46000000002</v>
      </c>
      <c r="G8" s="9">
        <v>4057.08</v>
      </c>
      <c r="H8" s="9">
        <f>195477.86-195477.86+200087.65</f>
        <v>200087.65</v>
      </c>
      <c r="I8" s="9">
        <v>119716.06</v>
      </c>
      <c r="J8" s="9">
        <v>166890.51</v>
      </c>
      <c r="K8" s="9">
        <v>149376.61</v>
      </c>
      <c r="L8" s="9">
        <v>6157.91</v>
      </c>
      <c r="M8" s="9">
        <v>139782.55</v>
      </c>
      <c r="N8" s="9"/>
      <c r="O8" s="12">
        <f>SUM(B8:N8)</f>
        <v>1698521.6799999992</v>
      </c>
    </row>
    <row r="9" spans="1:15" ht="28.5" customHeight="1">
      <c r="A9" s="11" t="s">
        <v>18</v>
      </c>
      <c r="B9" s="9">
        <v>565778.13</v>
      </c>
      <c r="C9" s="9">
        <f>151.63-130.23+2012.92+130.23</f>
        <v>2164.55</v>
      </c>
      <c r="D9" s="9">
        <f>6591.36-6612.76+2224.29+7264.71</f>
        <v>9467.599999999999</v>
      </c>
      <c r="E9" s="9">
        <f>3174.17-3147.17+2042.02+3765.97</f>
        <v>5834.99</v>
      </c>
      <c r="F9" s="9">
        <f>1939.67+600.42+288</f>
        <v>2828.09</v>
      </c>
      <c r="G9" s="9">
        <f>2157.1+679.78</f>
        <v>2836.88</v>
      </c>
      <c r="H9" s="9">
        <f>2750.78-3065.78+2251.07+3775.18</f>
        <v>5711.25</v>
      </c>
      <c r="I9" s="9">
        <f>1952.41+623.67</f>
        <v>2576.08</v>
      </c>
      <c r="J9" s="9">
        <f>2365.05+761.41</f>
        <v>3126.46</v>
      </c>
      <c r="K9" s="9">
        <f>2104.53+677.53</f>
        <v>2782.0600000000004</v>
      </c>
      <c r="L9" s="9">
        <f>1940.32+624.67</f>
        <v>2564.99</v>
      </c>
      <c r="M9" s="9">
        <f>1914.2+616.26</f>
        <v>2530.46</v>
      </c>
      <c r="N9" s="9"/>
      <c r="O9" s="12">
        <f>SUM(B9:N9)</f>
        <v>608201.5399999999</v>
      </c>
    </row>
    <row r="10" spans="1:15" ht="25.5" customHeight="1">
      <c r="A10" s="11" t="s">
        <v>19</v>
      </c>
      <c r="B10" s="9">
        <v>435746.9600000001</v>
      </c>
      <c r="C10" s="9">
        <v>2310.76</v>
      </c>
      <c r="D10" s="9">
        <v>2210.65</v>
      </c>
      <c r="E10" s="9">
        <f>390.69+2036.73</f>
        <v>2427.42</v>
      </c>
      <c r="F10" s="9">
        <f>1934.63+173.56</f>
        <v>2108.19</v>
      </c>
      <c r="G10" s="9">
        <v>2151.49</v>
      </c>
      <c r="H10" s="9">
        <f>391.42+2245.22</f>
        <v>2636.64</v>
      </c>
      <c r="I10" s="9">
        <f>172.44-1128.11+3075.45</f>
        <v>2119.7799999999997</v>
      </c>
      <c r="J10" s="9">
        <f>207.43+2359.17</f>
        <v>2566.6</v>
      </c>
      <c r="K10" s="9">
        <f>183.53+2104.29</f>
        <v>2287.82</v>
      </c>
      <c r="L10" s="9">
        <v>1940.11</v>
      </c>
      <c r="M10" s="9">
        <f>168.42+1913.98</f>
        <v>2082.4</v>
      </c>
      <c r="N10" s="9"/>
      <c r="O10" s="12">
        <f>SUM(B10:N10)</f>
        <v>460588.8200000001</v>
      </c>
    </row>
    <row r="11" spans="1:15" ht="25.5" customHeight="1">
      <c r="A11" s="11"/>
      <c r="B11" s="13">
        <f aca="true" t="shared" si="0" ref="B11:N11">SUM(B8:B10)</f>
        <v>3210814.719999999</v>
      </c>
      <c r="C11" s="13">
        <f t="shared" si="0"/>
        <v>86989.98999999999</v>
      </c>
      <c r="D11" s="13">
        <f t="shared" si="0"/>
        <v>22910.23</v>
      </c>
      <c r="E11" s="13">
        <f t="shared" si="0"/>
        <v>-1473539.03</v>
      </c>
      <c r="F11" s="13">
        <f t="shared" si="0"/>
        <v>96154.74000000002</v>
      </c>
      <c r="G11" s="13">
        <f t="shared" si="0"/>
        <v>9045.45</v>
      </c>
      <c r="H11" s="13">
        <f t="shared" si="0"/>
        <v>208435.54</v>
      </c>
      <c r="I11" s="13">
        <f t="shared" si="0"/>
        <v>124411.92</v>
      </c>
      <c r="J11" s="13">
        <f t="shared" si="0"/>
        <v>172583.57</v>
      </c>
      <c r="K11" s="13">
        <f t="shared" si="0"/>
        <v>154446.49</v>
      </c>
      <c r="L11" s="13">
        <f t="shared" si="0"/>
        <v>10663.01</v>
      </c>
      <c r="M11" s="13">
        <f t="shared" si="0"/>
        <v>144395.40999999997</v>
      </c>
      <c r="N11" s="13">
        <f t="shared" si="0"/>
        <v>0</v>
      </c>
      <c r="O11" s="14">
        <f>SUM(B11:N11)</f>
        <v>2767312.039999998</v>
      </c>
    </row>
    <row r="12" spans="1:15" ht="41.25" customHeight="1">
      <c r="A12" s="15" t="s">
        <v>20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21</v>
      </c>
      <c r="B13" s="17"/>
      <c r="C13" s="17"/>
      <c r="D13" s="17"/>
      <c r="E13" s="17"/>
    </row>
    <row r="14" spans="1:15" ht="14.25" customHeight="1">
      <c r="A14" s="21" t="s">
        <v>22</v>
      </c>
      <c r="C14" s="22"/>
      <c r="O14" s="32"/>
    </row>
    <row r="15" ht="14.25" customHeight="1">
      <c r="A15" s="21" t="s">
        <v>30</v>
      </c>
    </row>
    <row r="17" spans="1:15" ht="56.25" customHeight="1">
      <c r="A17" s="2" t="s">
        <v>1</v>
      </c>
      <c r="B17" s="2" t="s">
        <v>2</v>
      </c>
      <c r="C17" s="35" t="s">
        <v>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35.25" customHeight="1">
      <c r="A19" s="24" t="s">
        <v>23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28</v>
      </c>
      <c r="B20" s="9">
        <v>44219.13000000005</v>
      </c>
      <c r="C20" s="9">
        <v>0</v>
      </c>
      <c r="D20" s="9">
        <v>0</v>
      </c>
      <c r="E20" s="9">
        <f>1000000+634.44-400000</f>
        <v>600634.44</v>
      </c>
      <c r="F20" s="9">
        <f>400000-600000</f>
        <v>-200000</v>
      </c>
      <c r="G20" s="9">
        <f>-400000+413.92</f>
        <v>-399586.08</v>
      </c>
      <c r="H20" s="9">
        <v>0</v>
      </c>
      <c r="I20" s="9">
        <v>424.71</v>
      </c>
      <c r="J20" s="9">
        <v>0</v>
      </c>
      <c r="K20" s="9">
        <v>200000</v>
      </c>
      <c r="L20" s="9">
        <v>-200000</v>
      </c>
      <c r="M20" s="9">
        <v>0</v>
      </c>
      <c r="N20" s="9"/>
      <c r="O20" s="12">
        <f>SUM(B20:N20)</f>
        <v>45692.199999999924</v>
      </c>
    </row>
    <row r="21" spans="1:15" ht="25.5" customHeight="1">
      <c r="A21" s="25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/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44219.13000000005</v>
      </c>
      <c r="C22" s="26">
        <f t="shared" si="1"/>
        <v>0</v>
      </c>
      <c r="D22" s="26">
        <f t="shared" si="1"/>
        <v>0</v>
      </c>
      <c r="E22" s="26">
        <f t="shared" si="1"/>
        <v>600634.44</v>
      </c>
      <c r="F22" s="26">
        <f t="shared" si="1"/>
        <v>-200000</v>
      </c>
      <c r="G22" s="26">
        <f t="shared" si="1"/>
        <v>-399586.08</v>
      </c>
      <c r="H22" s="26">
        <f t="shared" si="1"/>
        <v>0</v>
      </c>
      <c r="I22" s="26">
        <f t="shared" si="1"/>
        <v>424.71</v>
      </c>
      <c r="J22" s="26">
        <f t="shared" si="1"/>
        <v>0</v>
      </c>
      <c r="K22" s="26">
        <f t="shared" si="1"/>
        <v>200000</v>
      </c>
      <c r="L22" s="26">
        <v>0</v>
      </c>
      <c r="M22" s="26">
        <f>SUM(M20:M21)</f>
        <v>0</v>
      </c>
      <c r="N22" s="26">
        <f>SUM(N20:N21)</f>
        <v>0</v>
      </c>
      <c r="O22" s="27">
        <f>SUM(O20:O21)</f>
        <v>45692.199999999924</v>
      </c>
    </row>
    <row r="23" ht="25.5" customHeight="1">
      <c r="F23" s="28"/>
    </row>
    <row r="24" spans="1:6" ht="25.5" customHeight="1">
      <c r="A24" s="15" t="s">
        <v>25</v>
      </c>
      <c r="D24" s="28"/>
      <c r="F24" s="29"/>
    </row>
    <row r="25" spans="1:6" ht="25.5" customHeight="1">
      <c r="A25" s="30" t="s">
        <v>26</v>
      </c>
      <c r="C25" s="31"/>
      <c r="D25" s="28"/>
      <c r="E25" s="28"/>
      <c r="F25" s="29"/>
    </row>
    <row r="26" spans="1:6" ht="25.5" customHeight="1">
      <c r="A26" s="21" t="s">
        <v>22</v>
      </c>
      <c r="C26" s="31"/>
      <c r="D26" s="28"/>
      <c r="F26" s="28"/>
    </row>
    <row r="27" spans="1:6" ht="25.5" customHeight="1">
      <c r="A27" s="21" t="s">
        <v>31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Alexandra Laila C. de Almeida e Silva</cp:lastModifiedBy>
  <dcterms:created xsi:type="dcterms:W3CDTF">2017-08-21T15:52:33Z</dcterms:created>
  <dcterms:modified xsi:type="dcterms:W3CDTF">2019-12-10T17:59:15Z</dcterms:modified>
  <cp:category/>
  <cp:version/>
  <cp:contentType/>
  <cp:contentStatus/>
</cp:coreProperties>
</file>