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<sst xmlns="http://schemas.openxmlformats.org/spreadsheetml/2006/main" count="138" uniqueCount="69">
  <si>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</si>
  <si>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</si>
  <si>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</si>
  <si>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</si>
  <si>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</si>
  <si>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</si>
  <si>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</si>
  <si>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</si>
  <si>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</si>
  <si>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</si>
  <si>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</si>
  <si>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</si>
  <si>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</si>
  <si>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</si>
  <si>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</si>
  <si>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</si>
  <si>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</si>
  <si>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</si>
  <si>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</si>
  <si>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</si>
  <si>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</si>
  <si>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</si>
  <si>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</si>
  <si>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</si>
  <si>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</si>
  <si>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</si>
  <si>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</si>
  <si>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</si>
  <si>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</si>
  <si>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</si>
  <si>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</si>
  <si>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</si>
  <si>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</si>
  <si>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</si>
  <si>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</si>
  <si>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</si>
  <si>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</si>
  <si>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</si>
  <si>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</si>
  <si>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</si>
  <si>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</si>
  <si>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</si>
  <si>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</si>
  <si>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</si>
  <si>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</si>
  <si>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</si>
  <si>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</si>
  <si>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</si>
  <si>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</si>
  <si>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</si>
  <si>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</si>
  <si>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</si>
  <si>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</si>
  <si>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</si>
  <si>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</si>
  <si>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</si>
  <si>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</si>
  <si>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</si>
  <si>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</si>
  <si>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</si>
  <si>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</si>
  <si>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</si>
  <si>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</si>
  <si>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</si>
  <si>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</si>
  <si>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</si>
  <si>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OUTUBRO/2021</t>
  </si>
  <si>
    <t>Data da última atualização:  09/11/2021</t>
  </si>
  <si>
    <t>Data da última atualização: 09/11/2021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</si>
</sst>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22950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69" zoomScaleNormal="25" zoomScaleSheetLayoutView="69" zoomScalePageLayoutView="0" workbookViewId="0" topLeftCell="A1">
      <selection activeCell="B112" sqref="B11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66</v>
      </c>
      <c r="L2" s="38"/>
      <c r="M2" s="38"/>
      <c r="N2" s="38"/>
      <c r="O2" s="38"/>
      <c r="P2" s="36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L7">SUM(B8:B18)</f>
        <v>227617679.91</v>
      </c>
      <c r="C7" s="7">
        <f t="shared" si="0"/>
        <v>19304453.64</v>
      </c>
      <c r="D7" s="7">
        <f t="shared" si="0"/>
        <v>15042568.75</v>
      </c>
      <c r="E7" s="7">
        <f t="shared" si="0"/>
        <v>16889893.84</v>
      </c>
      <c r="F7" s="7">
        <f t="shared" si="0"/>
        <v>17116053.45</v>
      </c>
      <c r="G7" s="7">
        <f t="shared" si="0"/>
        <v>17005651.96</v>
      </c>
      <c r="H7" s="7">
        <f t="shared" si="0"/>
        <v>24013488.340000004</v>
      </c>
      <c r="I7" s="7">
        <f t="shared" si="0"/>
        <v>21691078.650000002</v>
      </c>
      <c r="J7" s="7">
        <f t="shared" si="0"/>
        <v>18012912.009999998</v>
      </c>
      <c r="K7" s="7">
        <f t="shared" si="0"/>
        <v>18190008.490000002</v>
      </c>
      <c r="L7" s="7">
        <f t="shared" si="0"/>
        <v>7176962.62</v>
      </c>
      <c r="M7" s="7"/>
      <c r="N7" s="7"/>
      <c r="O7" s="7">
        <f aca="true" t="shared" si="1" ref="O7:O38">SUM(C7:N7)</f>
        <v>174443071.75000003</v>
      </c>
      <c r="P7" s="8"/>
    </row>
    <row r="8" spans="1:15" s="13" customFormat="1" ht="30" customHeight="1">
      <c r="A8" s="10" t="s">
        <v>18</v>
      </c>
      <c r="B8" s="11">
        <v>800000</v>
      </c>
      <c r="C8" s="11">
        <v>0</v>
      </c>
      <c r="D8" s="11">
        <v>0</v>
      </c>
      <c r="E8" s="11">
        <v>2108.65</v>
      </c>
      <c r="F8" s="11">
        <v>0</v>
      </c>
      <c r="G8" s="11">
        <v>0</v>
      </c>
      <c r="H8" s="11">
        <v>0</v>
      </c>
      <c r="I8" s="11">
        <v>0</v>
      </c>
      <c r="J8" s="12">
        <v>32309.67</v>
      </c>
      <c r="K8" s="12">
        <v>34351.3</v>
      </c>
      <c r="L8" s="12">
        <v>32461.83</v>
      </c>
      <c r="M8" s="12"/>
      <c r="N8" s="12"/>
      <c r="O8" s="12">
        <f t="shared" si="1"/>
        <v>101231.45</v>
      </c>
    </row>
    <row r="9" spans="1:15" s="13" customFormat="1" ht="30" customHeight="1">
      <c r="A9" s="10" t="s">
        <v>19</v>
      </c>
      <c r="B9" s="11">
        <v>1000</v>
      </c>
      <c r="C9" s="11">
        <v>0</v>
      </c>
      <c r="D9" s="11">
        <v>0</v>
      </c>
      <c r="E9" s="11">
        <v>70.19</v>
      </c>
      <c r="F9" s="14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/>
      <c r="N9" s="12"/>
      <c r="O9" s="12">
        <f t="shared" si="1"/>
        <v>70.19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>
        <v>0</v>
      </c>
      <c r="J11" s="12">
        <v>0</v>
      </c>
      <c r="K11" s="12">
        <v>0</v>
      </c>
      <c r="L11" s="12">
        <v>0</v>
      </c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167912174.91</v>
      </c>
      <c r="C12" s="16">
        <v>16414745.86</v>
      </c>
      <c r="D12" s="16">
        <v>10158174.99</v>
      </c>
      <c r="E12" s="16">
        <v>12400938.99</v>
      </c>
      <c r="F12" s="16">
        <v>12826259.52</v>
      </c>
      <c r="G12" s="16">
        <v>12623736.41</v>
      </c>
      <c r="H12" s="16">
        <v>15251974.44</v>
      </c>
      <c r="I12" s="11">
        <v>17168584.64</v>
      </c>
      <c r="J12" s="12">
        <v>12747717.82</v>
      </c>
      <c r="K12" s="12">
        <v>13422497.99</v>
      </c>
      <c r="L12" s="12">
        <v>4162478.15</v>
      </c>
      <c r="M12" s="12"/>
      <c r="N12" s="12"/>
      <c r="O12" s="12">
        <f t="shared" si="1"/>
        <v>127177108.80999999</v>
      </c>
    </row>
    <row r="13" spans="1:15" s="17" customFormat="1" ht="30" customHeight="1">
      <c r="A13" s="15" t="s">
        <v>23</v>
      </c>
      <c r="B13" s="16">
        <f>1960000+32264000</f>
        <v>34224000</v>
      </c>
      <c r="C13" s="16">
        <f>8378.38+1665949.06</f>
        <v>1674327.44</v>
      </c>
      <c r="D13" s="16">
        <f>137566.24+3478892.58</f>
        <v>3616458.8200000003</v>
      </c>
      <c r="E13" s="16">
        <f>131673.16+2959669.37</f>
        <v>3091342.5300000003</v>
      </c>
      <c r="F13" s="16">
        <f>130773.37+2970217.95</f>
        <v>3100991.3200000003</v>
      </c>
      <c r="G13" s="16">
        <f>133537.31+3000408.5</f>
        <v>3133945.81</v>
      </c>
      <c r="H13" s="16">
        <f>182855.15+3068201.19</f>
        <v>3251056.34</v>
      </c>
      <c r="I13" s="11">
        <f>1892.61+3063089.56</f>
        <v>3064982.17</v>
      </c>
      <c r="J13" s="11">
        <f>351413.93+2975945.33</f>
        <v>3327359.2600000002</v>
      </c>
      <c r="K13" s="11">
        <f>142691.54+3094498.43</f>
        <v>3237189.97</v>
      </c>
      <c r="L13" s="11">
        <f>0+2976435.66</f>
        <v>2976435.66</v>
      </c>
      <c r="M13" s="11"/>
      <c r="N13" s="11"/>
      <c r="O13" s="12">
        <f t="shared" si="1"/>
        <v>30474089.32</v>
      </c>
    </row>
    <row r="14" spans="1:15" s="17" customFormat="1" ht="30" customHeight="1">
      <c r="A14" s="15" t="s">
        <v>24</v>
      </c>
      <c r="B14" s="16">
        <v>12423000</v>
      </c>
      <c r="C14" s="16">
        <v>1144380.34</v>
      </c>
      <c r="D14" s="16">
        <v>1167051.82</v>
      </c>
      <c r="E14" s="16">
        <v>1210154.93</v>
      </c>
      <c r="F14" s="16">
        <v>1108171.64</v>
      </c>
      <c r="G14" s="16">
        <v>1112067.82</v>
      </c>
      <c r="H14" s="16">
        <v>1180910.47</v>
      </c>
      <c r="I14" s="11">
        <v>1194737.04</v>
      </c>
      <c r="J14" s="11">
        <v>1257093.41</v>
      </c>
      <c r="K14" s="11">
        <v>1230647.98</v>
      </c>
      <c r="L14" s="11">
        <v>0</v>
      </c>
      <c r="M14" s="11"/>
      <c r="N14" s="11"/>
      <c r="O14" s="12">
        <f t="shared" si="1"/>
        <v>10605215.45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1">
        <v>8026.09</v>
      </c>
      <c r="J15" s="12">
        <v>630446.15</v>
      </c>
      <c r="K15" s="12">
        <v>228957.75</v>
      </c>
      <c r="L15" s="12">
        <v>0</v>
      </c>
      <c r="M15" s="12"/>
      <c r="N15" s="12"/>
      <c r="O15" s="12">
        <f t="shared" si="1"/>
        <v>867429.99</v>
      </c>
    </row>
    <row r="16" spans="1:15" s="13" customFormat="1" ht="30" customHeight="1">
      <c r="A16" s="10" t="s">
        <v>26</v>
      </c>
      <c r="B16" s="11">
        <v>5821505</v>
      </c>
      <c r="C16" s="11">
        <v>7000</v>
      </c>
      <c r="D16" s="11">
        <v>7000</v>
      </c>
      <c r="E16" s="11">
        <v>1867.19</v>
      </c>
      <c r="F16" s="11">
        <v>3776.83</v>
      </c>
      <c r="G16" s="11">
        <v>123000</v>
      </c>
      <c r="H16" s="11">
        <v>4305663.99</v>
      </c>
      <c r="I16" s="11">
        <v>249121.01</v>
      </c>
      <c r="J16" s="12">
        <v>6730.3</v>
      </c>
      <c r="K16" s="12">
        <v>36363.5</v>
      </c>
      <c r="L16" s="12">
        <v>0</v>
      </c>
      <c r="M16" s="12"/>
      <c r="N16" s="12"/>
      <c r="O16" s="12">
        <f t="shared" si="1"/>
        <v>4740522.819999999</v>
      </c>
    </row>
    <row r="17" spans="1:15" s="13" customFormat="1" ht="30" customHeight="1">
      <c r="A17" s="10" t="s">
        <v>27</v>
      </c>
      <c r="B17" s="11">
        <v>4234000</v>
      </c>
      <c r="C17" s="11">
        <v>64000</v>
      </c>
      <c r="D17" s="11">
        <v>77000</v>
      </c>
      <c r="E17" s="11">
        <v>72412.17</v>
      </c>
      <c r="F17" s="11">
        <v>70000</v>
      </c>
      <c r="G17" s="11">
        <v>12901.92</v>
      </c>
      <c r="H17" s="11">
        <v>7000</v>
      </c>
      <c r="I17" s="11">
        <v>0</v>
      </c>
      <c r="J17" s="12">
        <v>0</v>
      </c>
      <c r="K17" s="12">
        <v>0</v>
      </c>
      <c r="L17" s="12">
        <v>0</v>
      </c>
      <c r="M17" s="12"/>
      <c r="N17" s="12"/>
      <c r="O17" s="12">
        <f t="shared" si="1"/>
        <v>303314.08999999997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>
        <v>110999.19</v>
      </c>
      <c r="F18" s="11">
        <v>6854.14</v>
      </c>
      <c r="G18" s="11">
        <v>0</v>
      </c>
      <c r="H18" s="11">
        <v>16883.1</v>
      </c>
      <c r="I18" s="11">
        <v>5627.7</v>
      </c>
      <c r="J18" s="12">
        <v>11255.4</v>
      </c>
      <c r="K18" s="12">
        <v>0</v>
      </c>
      <c r="L18" s="12">
        <v>5586.98</v>
      </c>
      <c r="M18" s="12"/>
      <c r="N18" s="12"/>
      <c r="O18" s="12">
        <f t="shared" si="1"/>
        <v>174089.63000000003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1"/>
        <v>0</v>
      </c>
    </row>
    <row r="20" spans="1:15" s="5" customFormat="1" ht="25.5" customHeight="1">
      <c r="A20" s="6" t="s">
        <v>29</v>
      </c>
      <c r="B20" s="20">
        <f aca="true" t="shared" si="2" ref="B20:L20">SUM(B21:B38)</f>
        <v>83144162.95</v>
      </c>
      <c r="C20" s="20">
        <f t="shared" si="2"/>
        <v>4302317.32</v>
      </c>
      <c r="D20" s="20">
        <f t="shared" si="2"/>
        <v>4515925.8100000005</v>
      </c>
      <c r="E20" s="20">
        <f t="shared" si="2"/>
        <v>4734189.109999999</v>
      </c>
      <c r="F20" s="20">
        <f t="shared" si="2"/>
        <v>5250743.309999999</v>
      </c>
      <c r="G20" s="20">
        <f t="shared" si="2"/>
        <v>10162921.73</v>
      </c>
      <c r="H20" s="20">
        <f t="shared" si="2"/>
        <v>3804838.2200000007</v>
      </c>
      <c r="I20" s="20">
        <f t="shared" si="2"/>
        <v>4811707.63</v>
      </c>
      <c r="J20" s="20">
        <f t="shared" si="2"/>
        <v>5482339.840000001</v>
      </c>
      <c r="K20" s="20">
        <f t="shared" si="2"/>
        <v>9471150.98</v>
      </c>
      <c r="L20" s="20">
        <f t="shared" si="2"/>
        <v>6022004.5</v>
      </c>
      <c r="M20" s="20"/>
      <c r="N20" s="20"/>
      <c r="O20" s="7">
        <f t="shared" si="1"/>
        <v>58558138.45</v>
      </c>
    </row>
    <row r="21" spans="1:15" s="13" customFormat="1" ht="30" customHeight="1">
      <c r="A21" s="15" t="s">
        <v>30</v>
      </c>
      <c r="B21" s="16">
        <v>1277203.72</v>
      </c>
      <c r="C21" s="16">
        <v>140051.88</v>
      </c>
      <c r="D21" s="16">
        <v>0</v>
      </c>
      <c r="E21" s="16">
        <v>449216.01</v>
      </c>
      <c r="F21" s="16">
        <v>0</v>
      </c>
      <c r="G21" s="16">
        <v>0</v>
      </c>
      <c r="H21" s="16">
        <v>0</v>
      </c>
      <c r="I21" s="16">
        <v>171717.28</v>
      </c>
      <c r="J21" s="12">
        <v>0</v>
      </c>
      <c r="K21" s="12">
        <v>171717.28</v>
      </c>
      <c r="L21" s="12">
        <v>171717.28</v>
      </c>
      <c r="M21" s="12"/>
      <c r="N21" s="12"/>
      <c r="O21" s="12">
        <f t="shared" si="1"/>
        <v>1104419.73</v>
      </c>
    </row>
    <row r="22" spans="1:15" s="13" customFormat="1" ht="30" customHeight="1">
      <c r="A22" s="15" t="s">
        <v>31</v>
      </c>
      <c r="B22" s="16">
        <f>12114000+1000</f>
        <v>12115000</v>
      </c>
      <c r="C22" s="16">
        <v>1278668.08</v>
      </c>
      <c r="D22" s="16">
        <v>1304711.66</v>
      </c>
      <c r="E22" s="16">
        <v>800334.73</v>
      </c>
      <c r="F22" s="16">
        <v>819857.09</v>
      </c>
      <c r="G22" s="16">
        <v>890737.64</v>
      </c>
      <c r="H22" s="16">
        <v>832031.81</v>
      </c>
      <c r="I22" s="16">
        <v>850489.25</v>
      </c>
      <c r="J22" s="12">
        <v>909779.77</v>
      </c>
      <c r="K22" s="12">
        <v>883206.2</v>
      </c>
      <c r="L22" s="12">
        <v>35462.22</v>
      </c>
      <c r="M22" s="12"/>
      <c r="N22" s="12"/>
      <c r="O22" s="12">
        <f t="shared" si="1"/>
        <v>8605278.45</v>
      </c>
    </row>
    <row r="23" spans="1:15" s="13" customFormat="1" ht="30" customHeight="1">
      <c r="A23" s="15" t="s">
        <v>32</v>
      </c>
      <c r="B23" s="16">
        <v>701147.01</v>
      </c>
      <c r="C23" s="16">
        <v>0</v>
      </c>
      <c r="D23" s="16">
        <v>4338.8</v>
      </c>
      <c r="E23" s="16">
        <v>16551.8</v>
      </c>
      <c r="F23" s="16">
        <v>5266.14</v>
      </c>
      <c r="G23" s="16">
        <v>18518.6</v>
      </c>
      <c r="H23" s="16">
        <v>11986.31</v>
      </c>
      <c r="I23" s="16">
        <v>25351.45</v>
      </c>
      <c r="J23" s="12">
        <v>25745.42</v>
      </c>
      <c r="K23" s="12">
        <v>13119</v>
      </c>
      <c r="L23" s="12">
        <v>47913.49</v>
      </c>
      <c r="M23" s="12"/>
      <c r="N23" s="12"/>
      <c r="O23" s="12">
        <f t="shared" si="1"/>
        <v>168791.00999999998</v>
      </c>
    </row>
    <row r="24" spans="1:15" s="13" customFormat="1" ht="30" customHeight="1">
      <c r="A24" s="15" t="s">
        <v>33</v>
      </c>
      <c r="B24" s="16">
        <v>1343000</v>
      </c>
      <c r="C24" s="16">
        <v>0</v>
      </c>
      <c r="D24" s="16">
        <v>13000</v>
      </c>
      <c r="E24" s="16">
        <v>87919.33</v>
      </c>
      <c r="F24" s="16">
        <v>41890.61</v>
      </c>
      <c r="G24" s="16">
        <v>27732.19</v>
      </c>
      <c r="H24" s="16">
        <v>7380</v>
      </c>
      <c r="I24" s="16">
        <v>49208.99</v>
      </c>
      <c r="J24" s="12">
        <v>71103.25</v>
      </c>
      <c r="K24" s="12">
        <v>41399.65</v>
      </c>
      <c r="L24" s="12">
        <v>80282.39</v>
      </c>
      <c r="M24" s="12"/>
      <c r="N24" s="12"/>
      <c r="O24" s="12">
        <f t="shared" si="1"/>
        <v>419916.41000000003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2">
        <v>0</v>
      </c>
      <c r="K25" s="12">
        <v>0</v>
      </c>
      <c r="L25" s="12">
        <v>0</v>
      </c>
      <c r="M25" s="12"/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>
        <v>0</v>
      </c>
      <c r="K26" s="12">
        <v>0</v>
      </c>
      <c r="L26" s="12">
        <v>0</v>
      </c>
      <c r="M26" s="12"/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2716.1</v>
      </c>
      <c r="E27" s="16">
        <v>1832.87</v>
      </c>
      <c r="F27" s="16">
        <v>4240.86</v>
      </c>
      <c r="G27" s="16">
        <v>6124.67</v>
      </c>
      <c r="H27" s="16">
        <v>0</v>
      </c>
      <c r="I27" s="16">
        <v>38452.1</v>
      </c>
      <c r="J27" s="12">
        <v>2823.45</v>
      </c>
      <c r="K27" s="12">
        <v>16281.95</v>
      </c>
      <c r="L27" s="12">
        <v>7933.52</v>
      </c>
      <c r="M27" s="12"/>
      <c r="N27" s="12"/>
      <c r="O27" s="12">
        <f t="shared" si="1"/>
        <v>80405.52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2">
        <v>0</v>
      </c>
      <c r="K28" s="12">
        <v>0</v>
      </c>
      <c r="L28" s="12">
        <v>0</v>
      </c>
      <c r="M28" s="12"/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v>2435000</v>
      </c>
      <c r="C29" s="16">
        <v>0</v>
      </c>
      <c r="D29" s="16">
        <v>28800</v>
      </c>
      <c r="E29" s="16">
        <v>27000</v>
      </c>
      <c r="F29" s="16">
        <v>28560</v>
      </c>
      <c r="G29" s="16">
        <v>23750</v>
      </c>
      <c r="H29" s="16">
        <v>183034.89</v>
      </c>
      <c r="I29" s="16">
        <v>202006.35</v>
      </c>
      <c r="J29" s="12">
        <v>209130.5</v>
      </c>
      <c r="K29" s="12">
        <v>200345.5</v>
      </c>
      <c r="L29" s="12">
        <v>199167.69</v>
      </c>
      <c r="M29" s="12"/>
      <c r="N29" s="12"/>
      <c r="O29" s="12">
        <f t="shared" si="1"/>
        <v>1101794.93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>
        <v>174257.73</v>
      </c>
      <c r="F30" s="16">
        <v>348515.46</v>
      </c>
      <c r="G30" s="16">
        <v>174257.73</v>
      </c>
      <c r="H30" s="16">
        <v>0</v>
      </c>
      <c r="I30" s="16">
        <v>159402.71</v>
      </c>
      <c r="J30" s="12">
        <v>229031.97</v>
      </c>
      <c r="K30" s="12">
        <v>183693</v>
      </c>
      <c r="L30" s="12">
        <v>183693</v>
      </c>
      <c r="M30" s="12"/>
      <c r="N30" s="12"/>
      <c r="O30" s="12">
        <f t="shared" si="1"/>
        <v>1452851.6</v>
      </c>
    </row>
    <row r="31" spans="1:15" s="13" customFormat="1" ht="30" customHeight="1">
      <c r="A31" s="15" t="s">
        <v>40</v>
      </c>
      <c r="B31" s="16">
        <v>6493235.44</v>
      </c>
      <c r="C31" s="16">
        <v>616.89</v>
      </c>
      <c r="D31" s="16">
        <v>380742.63</v>
      </c>
      <c r="E31" s="16">
        <v>252382.26</v>
      </c>
      <c r="F31" s="16">
        <v>302914.91</v>
      </c>
      <c r="G31" s="16">
        <v>329062.17</v>
      </c>
      <c r="H31" s="16">
        <v>396095.19</v>
      </c>
      <c r="I31" s="16">
        <v>397734.34</v>
      </c>
      <c r="J31" s="12">
        <v>593643.77</v>
      </c>
      <c r="K31" s="12">
        <v>384856.03</v>
      </c>
      <c r="L31" s="12">
        <v>407603.11</v>
      </c>
      <c r="M31" s="12"/>
      <c r="N31" s="12"/>
      <c r="O31" s="12">
        <f t="shared" si="1"/>
        <v>3445651.3000000003</v>
      </c>
    </row>
    <row r="32" spans="1:15" s="13" customFormat="1" ht="30" customHeight="1">
      <c r="A32" s="15" t="s">
        <v>41</v>
      </c>
      <c r="B32" s="16">
        <v>6918000</v>
      </c>
      <c r="C32" s="16">
        <v>0</v>
      </c>
      <c r="D32" s="16">
        <v>0</v>
      </c>
      <c r="E32" s="16">
        <v>109573.14</v>
      </c>
      <c r="F32" s="16">
        <v>104567.89</v>
      </c>
      <c r="G32" s="16">
        <v>354887.51</v>
      </c>
      <c r="H32" s="16">
        <v>88707.99</v>
      </c>
      <c r="I32" s="16">
        <v>271248.24</v>
      </c>
      <c r="J32" s="12">
        <v>894034.02</v>
      </c>
      <c r="K32" s="12">
        <v>61300.72</v>
      </c>
      <c r="L32" s="12">
        <v>317617.27</v>
      </c>
      <c r="M32" s="12"/>
      <c r="N32" s="12"/>
      <c r="O32" s="12">
        <f t="shared" si="1"/>
        <v>2201936.7800000003</v>
      </c>
    </row>
    <row r="33" spans="1:15" s="13" customFormat="1" ht="30" customHeight="1">
      <c r="A33" s="15" t="s">
        <v>42</v>
      </c>
      <c r="B33" s="16">
        <v>17192469.06</v>
      </c>
      <c r="C33" s="16">
        <v>1187681.85</v>
      </c>
      <c r="D33" s="16">
        <v>1395497.12</v>
      </c>
      <c r="E33" s="16">
        <v>1387573.76</v>
      </c>
      <c r="F33" s="16">
        <v>1377487.39</v>
      </c>
      <c r="G33" s="16">
        <v>1377077.01</v>
      </c>
      <c r="H33" s="16">
        <v>1391713.5</v>
      </c>
      <c r="I33" s="16">
        <v>1398274.54</v>
      </c>
      <c r="J33" s="12">
        <v>1396934.17</v>
      </c>
      <c r="K33" s="12">
        <v>1396838.14</v>
      </c>
      <c r="L33" s="12">
        <v>1625702.98</v>
      </c>
      <c r="M33" s="12"/>
      <c r="N33" s="12"/>
      <c r="O33" s="12">
        <f t="shared" si="1"/>
        <v>13934780.46</v>
      </c>
    </row>
    <row r="34" spans="1:15" s="13" customFormat="1" ht="30" customHeight="1">
      <c r="A34" s="15" t="s">
        <v>43</v>
      </c>
      <c r="B34" s="16">
        <v>388000</v>
      </c>
      <c r="C34" s="16">
        <v>30.83</v>
      </c>
      <c r="D34" s="16">
        <v>0</v>
      </c>
      <c r="E34" s="16">
        <v>1026.84</v>
      </c>
      <c r="F34" s="16">
        <v>545.84</v>
      </c>
      <c r="G34" s="16">
        <v>28.1</v>
      </c>
      <c r="H34" s="16">
        <v>4202.72</v>
      </c>
      <c r="I34" s="16">
        <v>0</v>
      </c>
      <c r="J34" s="12">
        <v>2538.33</v>
      </c>
      <c r="K34" s="12">
        <v>0</v>
      </c>
      <c r="L34" s="12">
        <v>56.2</v>
      </c>
      <c r="M34" s="12"/>
      <c r="N34" s="12"/>
      <c r="O34" s="12">
        <f t="shared" si="1"/>
        <v>8428.86</v>
      </c>
    </row>
    <row r="35" spans="1:15" s="13" customFormat="1" ht="30" customHeight="1">
      <c r="A35" s="15" t="s">
        <v>26</v>
      </c>
      <c r="B35" s="16">
        <f>808000+283068.11</f>
        <v>1091068.1099999999</v>
      </c>
      <c r="C35" s="16">
        <v>328214.98</v>
      </c>
      <c r="D35" s="16">
        <v>216073.14</v>
      </c>
      <c r="E35" s="16">
        <v>204843.96</v>
      </c>
      <c r="F35" s="16">
        <v>283068.11</v>
      </c>
      <c r="G35" s="16">
        <v>0</v>
      </c>
      <c r="H35" s="16">
        <v>3465.87</v>
      </c>
      <c r="I35" s="16">
        <v>60.63</v>
      </c>
      <c r="J35" s="12">
        <v>0</v>
      </c>
      <c r="K35" s="12">
        <v>1028.17</v>
      </c>
      <c r="L35" s="12">
        <v>0</v>
      </c>
      <c r="M35" s="12"/>
      <c r="N35" s="12"/>
      <c r="O35" s="12">
        <f t="shared" si="1"/>
        <v>1036754.86</v>
      </c>
    </row>
    <row r="36" spans="1:15" s="13" customFormat="1" ht="30" customHeight="1">
      <c r="A36" s="15" t="s">
        <v>27</v>
      </c>
      <c r="B36" s="16">
        <f>29258107.72+37734.27</f>
        <v>29295841.99</v>
      </c>
      <c r="C36" s="16">
        <v>1367052.81</v>
      </c>
      <c r="D36" s="16">
        <v>1170046.36</v>
      </c>
      <c r="E36" s="16">
        <v>1221676.68</v>
      </c>
      <c r="F36" s="16">
        <v>1642039.53</v>
      </c>
      <c r="G36" s="16">
        <v>6885334.94</v>
      </c>
      <c r="H36" s="16">
        <v>810981.65</v>
      </c>
      <c r="I36" s="16">
        <v>1176535.56</v>
      </c>
      <c r="J36" s="12">
        <v>1075649.31</v>
      </c>
      <c r="K36" s="12">
        <v>6045956.84</v>
      </c>
      <c r="L36" s="12">
        <f>2813461.09+0</f>
        <v>2813461.09</v>
      </c>
      <c r="M36" s="12"/>
      <c r="N36" s="12"/>
      <c r="O36" s="12">
        <f t="shared" si="1"/>
        <v>24208734.77</v>
      </c>
    </row>
    <row r="37" spans="1:15" s="13" customFormat="1" ht="30" customHeight="1">
      <c r="A37" s="15" t="s">
        <v>44</v>
      </c>
      <c r="B37" s="16">
        <v>979197.62</v>
      </c>
      <c r="C37" s="16">
        <v>0</v>
      </c>
      <c r="D37" s="16">
        <v>0</v>
      </c>
      <c r="E37" s="16">
        <v>0</v>
      </c>
      <c r="F37" s="16">
        <v>291789.48</v>
      </c>
      <c r="G37" s="16">
        <v>75411.17</v>
      </c>
      <c r="H37" s="16">
        <v>75238.29</v>
      </c>
      <c r="I37" s="16">
        <v>71226.19</v>
      </c>
      <c r="J37" s="12">
        <v>71925.88</v>
      </c>
      <c r="K37" s="12">
        <v>71408.5</v>
      </c>
      <c r="L37" s="12">
        <v>131394.26</v>
      </c>
      <c r="M37" s="12"/>
      <c r="N37" s="12"/>
      <c r="O37" s="12">
        <f t="shared" si="1"/>
        <v>788393.77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2">
        <v>0</v>
      </c>
      <c r="K38" s="12">
        <v>0</v>
      </c>
      <c r="L38" s="12">
        <v>0</v>
      </c>
      <c r="M38" s="12"/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12700826.469999999</v>
      </c>
      <c r="C40" s="22">
        <f>SUM(C41:C49)</f>
        <v>0</v>
      </c>
      <c r="D40" s="22">
        <f>SUM(D41:D49)</f>
        <v>0</v>
      </c>
      <c r="E40" s="22">
        <f aca="true" t="shared" si="3" ref="E40:J40">SUM(E41:E47)</f>
        <v>8655.58</v>
      </c>
      <c r="F40" s="22">
        <f t="shared" si="3"/>
        <v>0</v>
      </c>
      <c r="G40" s="22">
        <f t="shared" si="3"/>
        <v>7200</v>
      </c>
      <c r="H40" s="22">
        <f t="shared" si="3"/>
        <v>283971.01</v>
      </c>
      <c r="I40" s="22">
        <f t="shared" si="3"/>
        <v>1420</v>
      </c>
      <c r="J40" s="22">
        <f t="shared" si="3"/>
        <v>31343.33</v>
      </c>
      <c r="K40" s="22">
        <f>SUM(K41:K49)</f>
        <v>7409.84</v>
      </c>
      <c r="L40" s="22">
        <f>SUM(L41:L47)</f>
        <v>64422.36</v>
      </c>
      <c r="M40" s="22"/>
      <c r="N40" s="22"/>
      <c r="O40" s="7">
        <f aca="true" t="shared" si="4" ref="O40:O49">SUM(C40:N40)</f>
        <v>404422.12000000005</v>
      </c>
    </row>
    <row r="41" spans="1:15" s="13" customFormat="1" ht="30" customHeight="1">
      <c r="A41" s="10" t="s">
        <v>47</v>
      </c>
      <c r="B41" s="11">
        <v>19948.12</v>
      </c>
      <c r="C41" s="11">
        <v>0</v>
      </c>
      <c r="D41" s="11">
        <v>0</v>
      </c>
      <c r="E41" s="11">
        <v>8655.58</v>
      </c>
      <c r="F41" s="11">
        <v>0</v>
      </c>
      <c r="G41" s="11">
        <v>0</v>
      </c>
      <c r="H41" s="11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2"/>
      <c r="O41" s="12">
        <f t="shared" si="4"/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2"/>
      <c r="O42" s="12">
        <f t="shared" si="4"/>
        <v>0</v>
      </c>
    </row>
    <row r="43" spans="1:15" s="13" customFormat="1" ht="30" customHeight="1">
      <c r="A43" s="10" t="s">
        <v>49</v>
      </c>
      <c r="B43" s="11">
        <v>9574878.35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2"/>
      <c r="O43" s="12">
        <f t="shared" si="4"/>
        <v>0</v>
      </c>
    </row>
    <row r="44" spans="1:15" s="13" customFormat="1" ht="30" customHeight="1">
      <c r="A44" s="10" t="s">
        <v>50</v>
      </c>
      <c r="B44" s="11">
        <v>3100000</v>
      </c>
      <c r="C44" s="11">
        <v>0</v>
      </c>
      <c r="D44" s="11">
        <v>0</v>
      </c>
      <c r="E44" s="11">
        <v>0</v>
      </c>
      <c r="F44" s="11">
        <v>0</v>
      </c>
      <c r="G44" s="11">
        <v>7200</v>
      </c>
      <c r="H44" s="11">
        <v>283971.01</v>
      </c>
      <c r="I44" s="25">
        <v>1420</v>
      </c>
      <c r="J44" s="12">
        <v>31343.33</v>
      </c>
      <c r="K44" s="12">
        <v>7409.84</v>
      </c>
      <c r="L44" s="12">
        <v>64422.36</v>
      </c>
      <c r="M44" s="12"/>
      <c r="N44" s="12"/>
      <c r="O44" s="12">
        <f t="shared" si="4"/>
        <v>395766.54000000004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2">
        <v>0</v>
      </c>
      <c r="K45" s="12">
        <v>0</v>
      </c>
      <c r="L45" s="12">
        <v>0</v>
      </c>
      <c r="M45" s="19"/>
      <c r="N45" s="19"/>
      <c r="O45" s="12">
        <f t="shared" si="4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2">
        <v>0</v>
      </c>
      <c r="K46" s="12">
        <v>0</v>
      </c>
      <c r="L46" s="12">
        <v>0</v>
      </c>
      <c r="M46" s="19"/>
      <c r="N46" s="19"/>
      <c r="O46" s="12">
        <f t="shared" si="4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2">
        <v>0</v>
      </c>
      <c r="K47" s="12">
        <v>0</v>
      </c>
      <c r="L47" s="12">
        <v>0</v>
      </c>
      <c r="M47" s="19"/>
      <c r="N47" s="19"/>
      <c r="O47" s="12">
        <f t="shared" si="4"/>
        <v>0</v>
      </c>
    </row>
    <row r="48" spans="1:15" s="23" customFormat="1" ht="25.5" customHeight="1">
      <c r="A48" s="26" t="s">
        <v>52</v>
      </c>
      <c r="B48" s="27">
        <f>B49</f>
        <v>25000000</v>
      </c>
      <c r="C48" s="27">
        <v>0</v>
      </c>
      <c r="D48" s="27">
        <v>0</v>
      </c>
      <c r="E48" s="27">
        <f>E49</f>
        <v>0</v>
      </c>
      <c r="F48" s="27">
        <f>F49</f>
        <v>0</v>
      </c>
      <c r="G48" s="27">
        <v>0</v>
      </c>
      <c r="H48" s="27">
        <v>0</v>
      </c>
      <c r="I48" s="22">
        <f>SUM(I41:I47)</f>
        <v>1420</v>
      </c>
      <c r="J48" s="22">
        <v>0</v>
      </c>
      <c r="K48" s="22">
        <v>0</v>
      </c>
      <c r="L48" s="22">
        <f>L49</f>
        <v>0</v>
      </c>
      <c r="M48" s="22"/>
      <c r="N48" s="22"/>
      <c r="O48" s="7">
        <f t="shared" si="4"/>
        <v>1420</v>
      </c>
    </row>
    <row r="49" spans="1:15" s="13" customFormat="1" ht="25.5" customHeight="1">
      <c r="A49" s="28" t="s">
        <v>53</v>
      </c>
      <c r="B49" s="11">
        <v>25000000</v>
      </c>
      <c r="C49" s="11">
        <v>0</v>
      </c>
      <c r="D49" s="11">
        <v>0</v>
      </c>
      <c r="E49" s="11">
        <v>0</v>
      </c>
      <c r="F49" s="11">
        <v>0</v>
      </c>
      <c r="G49" s="11">
        <f>G48</f>
        <v>0</v>
      </c>
      <c r="H49" s="11">
        <v>0</v>
      </c>
      <c r="I49" s="12">
        <v>0</v>
      </c>
      <c r="J49" s="12">
        <v>0</v>
      </c>
      <c r="K49" s="12">
        <v>0</v>
      </c>
      <c r="L49" s="12">
        <v>0</v>
      </c>
      <c r="M49" s="19"/>
      <c r="N49" s="19"/>
      <c r="O49" s="12">
        <f t="shared" si="4"/>
        <v>0</v>
      </c>
    </row>
    <row r="50" spans="1:15" s="31" customFormat="1" ht="25.5" customHeight="1">
      <c r="A50" s="29" t="s">
        <v>54</v>
      </c>
      <c r="B50" s="30">
        <f>SUM(B7+B20+B40+B48)</f>
        <v>348462669.33000004</v>
      </c>
      <c r="C50" s="30">
        <f>SUM(C7+C20+C40+C48)</f>
        <v>23606770.96</v>
      </c>
      <c r="D50" s="30">
        <f>SUM(D7+D20+D40+D48)</f>
        <v>19558494.560000002</v>
      </c>
      <c r="E50" s="30">
        <f>E48+E40+E20+E7</f>
        <v>21632738.53</v>
      </c>
      <c r="F50" s="30">
        <f>F48+F40+F20+F7</f>
        <v>22366796.759999998</v>
      </c>
      <c r="G50" s="30">
        <f>G40+G20+G7</f>
        <v>27175773.69</v>
      </c>
      <c r="H50" s="30">
        <f>H40+H20+H7</f>
        <v>28102297.570000004</v>
      </c>
      <c r="I50" s="30">
        <f>I40+I20+I7</f>
        <v>26504206.28</v>
      </c>
      <c r="J50" s="30">
        <f>J40+J20+J7</f>
        <v>23526595.18</v>
      </c>
      <c r="K50" s="30">
        <f>SUM(K40+K20+K7)</f>
        <v>27668569.310000002</v>
      </c>
      <c r="L50" s="30">
        <f>SUM(L48,L40,L20,L7)</f>
        <v>13263389.48</v>
      </c>
      <c r="M50" s="30"/>
      <c r="N50" s="30"/>
      <c r="O50" s="30">
        <f>SUM(C50:N50)</f>
        <v>233405632.32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/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/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/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>
        <v>0</v>
      </c>
      <c r="H78" s="22">
        <v>0</v>
      </c>
      <c r="I78" s="22">
        <v>0</v>
      </c>
      <c r="J78" s="22">
        <f>SUM(J79:J85)</f>
        <v>0</v>
      </c>
      <c r="K78" s="22">
        <v>0</v>
      </c>
      <c r="L78" s="22">
        <v>0</v>
      </c>
      <c r="M78" s="22"/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/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22">
        <v>0</v>
      </c>
      <c r="J80" s="12">
        <v>0</v>
      </c>
      <c r="K80" s="12">
        <v>0</v>
      </c>
      <c r="L80" s="12">
        <v>0</v>
      </c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/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22">
        <v>0</v>
      </c>
      <c r="J82" s="12">
        <v>0</v>
      </c>
      <c r="K82" s="12">
        <v>0</v>
      </c>
      <c r="L82" s="12">
        <v>0</v>
      </c>
      <c r="M82" s="12"/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22">
        <v>0</v>
      </c>
      <c r="J84" s="12">
        <v>0</v>
      </c>
      <c r="K84" s="12">
        <v>0</v>
      </c>
      <c r="L84" s="12">
        <v>0</v>
      </c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>
        <f>E88</f>
        <v>0</v>
      </c>
      <c r="F87" s="22">
        <f>F88</f>
        <v>0</v>
      </c>
      <c r="G87" s="22">
        <v>0</v>
      </c>
      <c r="H87" s="22">
        <v>0</v>
      </c>
      <c r="I87" s="22">
        <v>0</v>
      </c>
      <c r="J87" s="22">
        <f>SUM(J88)</f>
        <v>0</v>
      </c>
      <c r="K87" s="22">
        <v>0</v>
      </c>
      <c r="L87" s="22">
        <v>0</v>
      </c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9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>
        <v>0</v>
      </c>
      <c r="H90" s="30">
        <v>0</v>
      </c>
      <c r="I90" s="30">
        <v>0</v>
      </c>
      <c r="J90" s="30">
        <f>J87+J78+J61</f>
        <v>0</v>
      </c>
      <c r="K90" s="30">
        <v>0</v>
      </c>
      <c r="L90" s="30">
        <v>0</v>
      </c>
      <c r="M90" s="30"/>
      <c r="N90" s="30"/>
      <c r="O90" s="30">
        <v>0</v>
      </c>
    </row>
    <row r="91" ht="15">
      <c r="A91" s="31" t="s">
        <v>61</v>
      </c>
    </row>
    <row r="92" ht="15">
      <c r="A92" s="31" t="s">
        <v>68</v>
      </c>
    </row>
    <row r="96" spans="1:15" ht="15.75">
      <c r="A96" s="42" t="s">
        <v>59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500000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f>SUM(J101:J103)</f>
        <v>0</v>
      </c>
      <c r="K100" s="20">
        <f>SUM(K101:K103)</f>
        <v>0</v>
      </c>
      <c r="L100" s="20">
        <f>SUM(L101:L103)</f>
        <v>0</v>
      </c>
      <c r="M100" s="20"/>
      <c r="N100" s="20"/>
      <c r="O100" s="20">
        <v>0</v>
      </c>
    </row>
    <row r="101" spans="1:15" ht="30" customHeight="1">
      <c r="A101" s="34" t="s">
        <v>30</v>
      </c>
      <c r="B101" s="12">
        <v>500000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/>
      <c r="N101" s="12"/>
      <c r="O101" s="12">
        <v>0</v>
      </c>
    </row>
    <row r="102" spans="1:15" ht="29.25" customHeight="1">
      <c r="A102" s="34" t="s">
        <v>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20">
        <v>0</v>
      </c>
      <c r="J102" s="12">
        <v>0</v>
      </c>
      <c r="K102" s="12">
        <v>0</v>
      </c>
      <c r="L102" s="12">
        <v>0</v>
      </c>
      <c r="M102" s="12"/>
      <c r="N102" s="12"/>
      <c r="O102" s="12">
        <v>0</v>
      </c>
    </row>
    <row r="103" spans="1:15" ht="30" customHeight="1">
      <c r="A103" s="34" t="s">
        <v>48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9"/>
      <c r="O105" s="21"/>
    </row>
    <row r="106" spans="1:15" ht="15.75">
      <c r="A106" s="6" t="s">
        <v>46</v>
      </c>
      <c r="B106" s="22">
        <f>SUM(B107)</f>
        <v>0</v>
      </c>
      <c r="C106" s="22">
        <f>SUM(C107)</f>
        <v>0</v>
      </c>
      <c r="D106" s="22">
        <f>SUM(D107)</f>
        <v>0</v>
      </c>
      <c r="E106" s="22">
        <f>E107</f>
        <v>0</v>
      </c>
      <c r="F106" s="22">
        <f>F107</f>
        <v>0</v>
      </c>
      <c r="G106" s="22">
        <v>0</v>
      </c>
      <c r="H106" s="22">
        <f>H107</f>
        <v>0</v>
      </c>
      <c r="I106" s="22">
        <v>0</v>
      </c>
      <c r="J106" s="22">
        <f>J107</f>
        <v>0</v>
      </c>
      <c r="K106" s="22">
        <f>K107</f>
        <v>0</v>
      </c>
      <c r="L106" s="22">
        <f>L107</f>
        <v>0</v>
      </c>
      <c r="M106" s="22"/>
      <c r="N106" s="22"/>
      <c r="O106" s="22">
        <v>0</v>
      </c>
    </row>
    <row r="107" spans="1:15" ht="32.25" customHeight="1">
      <c r="A107" s="34" t="s">
        <v>47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</f>
        <v>0</v>
      </c>
      <c r="G110" s="30">
        <v>0</v>
      </c>
      <c r="H110" s="30">
        <f>H106</f>
        <v>0</v>
      </c>
      <c r="I110" s="30">
        <v>0</v>
      </c>
      <c r="J110" s="30">
        <f>J106+J100</f>
        <v>0</v>
      </c>
      <c r="K110" s="30">
        <f>K106+K100</f>
        <v>0</v>
      </c>
      <c r="L110" s="30">
        <f>L106+L100</f>
        <v>0</v>
      </c>
      <c r="M110" s="30"/>
      <c r="N110" s="30"/>
      <c r="O110" s="30">
        <v>0</v>
      </c>
    </row>
    <row r="111" ht="15">
      <c r="A111" s="31" t="s">
        <v>61</v>
      </c>
    </row>
    <row r="112" ht="15">
      <c r="A112" s="31" t="s">
        <v>68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Vitoria Neves Feitosa de Araujo</cp:lastModifiedBy>
  <cp:lastPrinted>2021-10-13T12:42:53Z</cp:lastPrinted>
  <dcterms:modified xsi:type="dcterms:W3CDTF">2021-11-09T13:07:00Z</dcterms:modified>
  <cp:category/>
  <cp:version/>
  <cp:contentType/>
  <cp:contentStatus/>
</cp:coreProperties>
</file>