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detalhamento_das_despesas" sheetId="1" r:id="rId1"/>
  </sheets>
  <definedNames>
    <definedName name="_xlnm.Print_Area" localSheetId="0">'detalhamento_das_despesas'!$A$1:$O$154</definedName>
    <definedName name="Print_Area_0" localSheetId="0">'detalhamento_das_despesas'!$A$1:$O$68</definedName>
    <definedName name="Print_Area_0_0" localSheetId="0">'detalhamento_das_despesas'!$A$1:$O$68</definedName>
    <definedName name="Print_Area_0_0_0" localSheetId="0">'detalhamento_das_despesas'!$A$1:$O$68</definedName>
    <definedName name="Print_Area_0_0_0_0" localSheetId="0">'detalhamento_das_despesas'!$A$1:$O$68</definedName>
    <definedName name="Print_Area_0_0_0_0_0" localSheetId="0">'detalhamento_das_despesas'!$A$1:$O$68</definedName>
    <definedName name="Print_Area_0_0_0_0_0_0" localSheetId="0">'detalhamento_das_despesas'!$A$1:$O$68</definedName>
    <definedName name="Print_Area_0_0_0_0_0_0_0" localSheetId="0">'detalhamento_das_despesas'!$A$1:$O$68</definedName>
    <definedName name="Print_Area_0_0_0_0_0_0_0_0" localSheetId="0">'detalhamento_das_despesas'!$A$1:$O$68</definedName>
    <definedName name="Print_Area_0_0_0_0_0_0_0_0_0" localSheetId="0">'detalhamento_das_despesas'!$A$1:$O$68</definedName>
    <definedName name="Print_Area_0_0_0_0_0_0_0_0_0_0" localSheetId="0">'detalhamento_das_despesas'!$A$1:$O$68</definedName>
    <definedName name="Print_Area_0_0_0_0_0_0_0_0_0_0_0" localSheetId="0">'detalhamento_das_despesas'!$A$1:$O$68</definedName>
    <definedName name="Print_Area_0_0_0_0_0_0_0_0_0_0_0_0" localSheetId="0">'detalhamento_das_despesas'!$A$1:$O$68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<sst xmlns="http://schemas.openxmlformats.org/spreadsheetml/2006/main" count="133" uniqueCount="64">
  <si>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</si>
  <si>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</si>
  <si>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</si>
  <si>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</si>
  <si>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</si>
  <si>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</si>
  <si>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</si>
  <si>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</si>
  <si>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</si>
  <si>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</si>
  <si>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</si>
  <si>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</si>
  <si>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</si>
  <si>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</si>
  <si>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</si>
  <si>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</si>
  <si>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</si>
  <si>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</si>
  <si>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</si>
  <si>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</si>
  <si>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</si>
  <si>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</si>
  <si>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</si>
  <si>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</si>
  <si>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</si>
  <si>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</si>
  <si>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</si>
  <si>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</si>
  <si>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</si>
  <si>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</si>
  <si>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</si>
  <si>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</si>
  <si>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</si>
  <si>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</si>
  <si>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</si>
  <si>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</si>
  <si>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</si>
  <si>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</si>
  <si>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</si>
  <si>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</si>
  <si>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</si>
  <si>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</si>
  <si>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</si>
  <si>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</si>
  <si>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</si>
  <si>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</si>
  <si>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</si>
  <si>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</si>
  <si>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</si>
  <si>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</si>
  <si>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</si>
  <si>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</si>
  <si>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</si>
  <si>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</si>
  <si>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</si>
  <si>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</si>
  <si>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 04/09/2020</t>
  </si>
  <si>
    <t>D E T A L H A M E N T O   D A S   D E S P E S A S – FAMP-AM</t>
  </si>
  <si>
    <t>47 Obrigações Tributárias</t>
  </si>
  <si>
    <t>39 - Outros Serviços de Terceiros - Pessoa Jurídica</t>
  </si>
  <si>
    <t>Data da última atualização:04/09/2020</t>
  </si>
  <si>
    <t>D E T A L H A M E N T O   D A S   D E S P E S A S – PROVITA</t>
  </si>
  <si>
    <t>FUNDAMENTO LEGAL: Resolução CNMP nº 86/2012, art 5º, inciso I, alínea “b”</t>
  </si>
  <si>
    <t>AGOSTO/2020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</si>
</sst>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63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2" fillId="0" borderId="0" xfId="0" applyNumberFormat="1" applyFont="1" applyAlignment="1">
      <alignment horizontal="center" vertical="top" wrapText="1"/>
    </xf>
    <xf numFmtId="0" fontId="22" fillId="0" borderId="11" xfId="0" applyFont="1" applyFill="1" applyBorder="1" applyAlignment="1">
      <alignment/>
    </xf>
    <xf numFmtId="4" fontId="22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" fontId="22" fillId="41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0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17" fillId="42" borderId="11" xfId="0" applyFont="1" applyFill="1" applyBorder="1" applyAlignment="1">
      <alignment horizontal="center" vertical="center" wrapText="1"/>
    </xf>
    <xf numFmtId="0" fontId="17" fillId="42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Saída" xfId="76"/>
    <cellStyle name="Comma [0]" xfId="77"/>
    <cellStyle name="Status 1" xfId="78"/>
    <cellStyle name="Status 2" xfId="79"/>
    <cellStyle name="Text 1" xfId="80"/>
    <cellStyle name="Text 2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 1" xfId="91"/>
    <cellStyle name="Warning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tabSelected="1" view="pageBreakPreview" zoomScale="70" zoomScaleNormal="70" zoomScaleSheetLayoutView="70" zoomScalePageLayoutView="0" workbookViewId="0" topLeftCell="A4">
      <pane xSplit="2" ySplit="3" topLeftCell="E34" activePane="bottomRight" state="frozen"/>
      <selection pane="topLeft" activeCell="A4" sqref="A4"/>
      <selection pane="topRight" activeCell="G4" sqref="G4"/>
      <selection pane="bottomLeft" activeCell="A7" sqref="A7"/>
      <selection pane="bottomRight" activeCell="P55" sqref="P55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63</v>
      </c>
      <c r="L2" s="38"/>
      <c r="M2" s="38"/>
      <c r="N2" s="38"/>
      <c r="O2" s="38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40" t="s">
        <v>1</v>
      </c>
      <c r="B5" s="40" t="s">
        <v>2</v>
      </c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s="5" customFormat="1" ht="25.5" customHeight="1">
      <c r="A6" s="40"/>
      <c r="B6" s="40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SUM(B8:B19)</f>
        <v>217498000</v>
      </c>
      <c r="C7" s="7">
        <f aca="true" t="shared" si="0" ref="C7:O7">SUM(C8:C18)</f>
        <v>48112.35</v>
      </c>
      <c r="D7" s="7">
        <f t="shared" si="0"/>
        <v>34100207.27</v>
      </c>
      <c r="E7" s="7">
        <f t="shared" si="0"/>
        <v>14222617.180000002</v>
      </c>
      <c r="F7" s="7">
        <f t="shared" si="0"/>
        <v>13966933.589999998</v>
      </c>
      <c r="G7" s="7">
        <f t="shared" si="0"/>
        <v>14154810.28</v>
      </c>
      <c r="H7" s="7">
        <f t="shared" si="0"/>
        <v>15022739.19</v>
      </c>
      <c r="I7" s="7">
        <f t="shared" si="0"/>
        <v>16961662.380000003</v>
      </c>
      <c r="J7" s="7">
        <f t="shared" si="0"/>
        <v>23045773.66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131522855.89999999</v>
      </c>
      <c r="P7" s="8"/>
    </row>
    <row r="8" spans="1:15" s="13" customFormat="1" ht="30" customHeight="1">
      <c r="A8" s="10" t="s">
        <v>18</v>
      </c>
      <c r="B8" s="11">
        <v>3131001.23</v>
      </c>
      <c r="C8" s="11">
        <v>0</v>
      </c>
      <c r="D8" s="11">
        <v>440245.48</v>
      </c>
      <c r="E8" s="11">
        <v>232822.18</v>
      </c>
      <c r="F8" s="11">
        <v>202850.99</v>
      </c>
      <c r="G8" s="11">
        <v>173153.82</v>
      </c>
      <c r="H8" s="11">
        <v>116001.23</v>
      </c>
      <c r="I8" s="11">
        <v>116001.23</v>
      </c>
      <c r="J8" s="12">
        <v>116001.23</v>
      </c>
      <c r="K8" s="12"/>
      <c r="L8" s="12"/>
      <c r="M8" s="12"/>
      <c r="N8" s="12"/>
      <c r="O8" s="12">
        <f aca="true" t="shared" si="1" ref="O8:O18">SUM(C8:N8)</f>
        <v>1397076.16</v>
      </c>
    </row>
    <row r="9" spans="1:15" s="13" customFormat="1" ht="30" customHeight="1">
      <c r="A9" s="10" t="s">
        <v>19</v>
      </c>
      <c r="B9" s="11">
        <v>1643000</v>
      </c>
      <c r="C9" s="11">
        <v>0</v>
      </c>
      <c r="D9" s="11">
        <v>7796.14</v>
      </c>
      <c r="E9" s="11">
        <v>0</v>
      </c>
      <c r="F9" s="14">
        <v>0</v>
      </c>
      <c r="G9" s="11">
        <v>0</v>
      </c>
      <c r="H9" s="11">
        <v>0</v>
      </c>
      <c r="I9" s="11">
        <v>0</v>
      </c>
      <c r="J9" s="12">
        <v>0</v>
      </c>
      <c r="K9" s="12"/>
      <c r="L9" s="12"/>
      <c r="M9" s="12"/>
      <c r="N9" s="12"/>
      <c r="O9" s="12">
        <f t="shared" si="1"/>
        <v>7796.14</v>
      </c>
    </row>
    <row r="10" spans="1:15" s="13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2">
        <v>0</v>
      </c>
      <c r="K10" s="12"/>
      <c r="L10" s="12"/>
      <c r="M10" s="12"/>
      <c r="N10" s="12"/>
      <c r="O10" s="12">
        <f t="shared" si="1"/>
        <v>0</v>
      </c>
    </row>
    <row r="11" spans="1:15" s="13" customFormat="1" ht="30" customHeight="1">
      <c r="A11" s="15" t="s">
        <v>21</v>
      </c>
      <c r="B11" s="16">
        <v>1000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1">
        <v>0</v>
      </c>
      <c r="J11" s="12">
        <v>0</v>
      </c>
      <c r="K11" s="12"/>
      <c r="L11" s="12"/>
      <c r="M11" s="12"/>
      <c r="N11" s="12"/>
      <c r="O11" s="12">
        <f t="shared" si="1"/>
        <v>0</v>
      </c>
    </row>
    <row r="12" spans="1:15" s="13" customFormat="1" ht="30" customHeight="1">
      <c r="A12" s="15" t="s">
        <v>22</v>
      </c>
      <c r="B12" s="16">
        <v>174449000</v>
      </c>
      <c r="C12" s="16">
        <v>38100.39</v>
      </c>
      <c r="D12" s="16">
        <v>25290082.26</v>
      </c>
      <c r="E12" s="16">
        <v>10167662.24</v>
      </c>
      <c r="F12" s="16">
        <v>9573628.29</v>
      </c>
      <c r="G12" s="16">
        <v>10425955.61</v>
      </c>
      <c r="H12" s="16">
        <v>11255196.7</v>
      </c>
      <c r="I12" s="11">
        <v>12696526.25</v>
      </c>
      <c r="J12" s="12">
        <v>18689779.92</v>
      </c>
      <c r="K12" s="12"/>
      <c r="L12" s="12"/>
      <c r="M12" s="12"/>
      <c r="N12" s="12"/>
      <c r="O12" s="12">
        <f t="shared" si="1"/>
        <v>98136931.66</v>
      </c>
    </row>
    <row r="13" spans="1:15" s="17" customFormat="1" ht="30" customHeight="1">
      <c r="A13" s="15" t="s">
        <v>23</v>
      </c>
      <c r="B13" s="16">
        <f>1741000+24486000</f>
        <v>26227000</v>
      </c>
      <c r="C13" s="16">
        <v>0</v>
      </c>
      <c r="D13" s="16">
        <f>202559.96+5779249.34</f>
        <v>5981809.3</v>
      </c>
      <c r="E13" s="16">
        <f>162187.89+2419368.66</f>
        <v>2581556.5500000003</v>
      </c>
      <c r="F13" s="16">
        <f>2890973.59+149953.09</f>
        <v>3040926.6799999997</v>
      </c>
      <c r="G13" s="16">
        <f>157533.12+2463032.22</f>
        <v>2620565.3400000003</v>
      </c>
      <c r="H13" s="16">
        <f>152826.11+2416249.21</f>
        <v>2569075.32</v>
      </c>
      <c r="I13" s="11">
        <f>152328.55+2880613.8</f>
        <v>3032942.3499999996</v>
      </c>
      <c r="J13" s="11">
        <f>2937802.93+154301.99</f>
        <v>3092104.92</v>
      </c>
      <c r="K13" s="11"/>
      <c r="L13" s="11"/>
      <c r="M13" s="11"/>
      <c r="N13" s="11"/>
      <c r="O13" s="11">
        <f t="shared" si="1"/>
        <v>22918980.46</v>
      </c>
    </row>
    <row r="14" spans="1:15" s="17" customFormat="1" ht="30" customHeight="1">
      <c r="A14" s="15" t="s">
        <v>24</v>
      </c>
      <c r="B14" s="16">
        <v>9411000</v>
      </c>
      <c r="C14" s="16">
        <v>0</v>
      </c>
      <c r="D14" s="16">
        <v>2315220.49</v>
      </c>
      <c r="E14" s="16">
        <v>1109978.56</v>
      </c>
      <c r="F14" s="16">
        <v>1034586.96</v>
      </c>
      <c r="G14" s="16">
        <v>865108.54</v>
      </c>
      <c r="H14" s="16">
        <v>1012465.94</v>
      </c>
      <c r="I14" s="11">
        <v>1017906.44</v>
      </c>
      <c r="J14" s="11">
        <v>1077024.63</v>
      </c>
      <c r="K14" s="11"/>
      <c r="L14" s="11"/>
      <c r="M14" s="11"/>
      <c r="N14" s="11"/>
      <c r="O14" s="11">
        <f t="shared" si="1"/>
        <v>8432291.559999999</v>
      </c>
    </row>
    <row r="15" spans="1:15" s="13" customFormat="1" ht="30" customHeight="1">
      <c r="A15" s="15" t="s">
        <v>25</v>
      </c>
      <c r="B15" s="16">
        <v>801000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1">
        <v>0</v>
      </c>
      <c r="J15" s="12">
        <v>0</v>
      </c>
      <c r="K15" s="12"/>
      <c r="L15" s="12"/>
      <c r="M15" s="12"/>
      <c r="N15" s="12"/>
      <c r="O15" s="12">
        <f t="shared" si="1"/>
        <v>0</v>
      </c>
    </row>
    <row r="16" spans="1:15" s="13" customFormat="1" ht="30" customHeight="1">
      <c r="A16" s="10" t="s">
        <v>26</v>
      </c>
      <c r="B16" s="11">
        <v>350000</v>
      </c>
      <c r="C16" s="11">
        <v>10011.96</v>
      </c>
      <c r="D16" s="11">
        <v>32920.93</v>
      </c>
      <c r="E16" s="11">
        <v>64197.65</v>
      </c>
      <c r="F16" s="11">
        <v>7000</v>
      </c>
      <c r="G16" s="11">
        <v>7000</v>
      </c>
      <c r="H16" s="11">
        <v>7000</v>
      </c>
      <c r="I16" s="11">
        <v>27802.76</v>
      </c>
      <c r="J16" s="12">
        <v>7577.92</v>
      </c>
      <c r="K16" s="12"/>
      <c r="L16" s="12"/>
      <c r="M16" s="12"/>
      <c r="N16" s="12"/>
      <c r="O16" s="11">
        <f t="shared" si="1"/>
        <v>163511.22000000003</v>
      </c>
    </row>
    <row r="17" spans="1:15" s="13" customFormat="1" ht="30" customHeight="1">
      <c r="A17" s="10" t="s">
        <v>27</v>
      </c>
      <c r="B17" s="11">
        <v>583998.77</v>
      </c>
      <c r="C17" s="11">
        <v>0</v>
      </c>
      <c r="D17" s="11">
        <v>32132.67</v>
      </c>
      <c r="E17" s="11">
        <v>66400</v>
      </c>
      <c r="F17" s="11">
        <v>107940.67</v>
      </c>
      <c r="G17" s="11">
        <v>63026.97</v>
      </c>
      <c r="H17" s="11">
        <v>63000</v>
      </c>
      <c r="I17" s="11">
        <v>70483.35</v>
      </c>
      <c r="J17" s="12">
        <v>63285.04</v>
      </c>
      <c r="K17" s="12"/>
      <c r="L17" s="12"/>
      <c r="M17" s="12"/>
      <c r="N17" s="12"/>
      <c r="O17" s="12">
        <f t="shared" si="1"/>
        <v>466268.7</v>
      </c>
    </row>
    <row r="18" spans="1:15" s="13" customFormat="1" ht="30" customHeight="1">
      <c r="A18" s="10" t="s">
        <v>28</v>
      </c>
      <c r="B18" s="11">
        <v>900000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2">
        <v>0</v>
      </c>
      <c r="K18" s="12"/>
      <c r="L18" s="12"/>
      <c r="M18" s="12"/>
      <c r="N18" s="12"/>
      <c r="O18" s="12">
        <f t="shared" si="1"/>
        <v>0</v>
      </c>
    </row>
    <row r="19" spans="1:15" s="13" customFormat="1" ht="25.5" customHeight="1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9"/>
      <c r="O19" s="12"/>
    </row>
    <row r="20" spans="1:15" s="5" customFormat="1" ht="25.5" customHeight="1">
      <c r="A20" s="6" t="s">
        <v>29</v>
      </c>
      <c r="B20" s="20">
        <f aca="true" t="shared" si="2" ref="B20:K20">SUM(B21:B39)</f>
        <v>61080000</v>
      </c>
      <c r="C20" s="20">
        <f t="shared" si="2"/>
        <v>2258323.96</v>
      </c>
      <c r="D20" s="20">
        <f t="shared" si="2"/>
        <v>6891121.37</v>
      </c>
      <c r="E20" s="20">
        <f t="shared" si="2"/>
        <v>6368555.26</v>
      </c>
      <c r="F20" s="20">
        <f t="shared" si="2"/>
        <v>5598413.76</v>
      </c>
      <c r="G20" s="20">
        <f t="shared" si="2"/>
        <v>5053754.880000001</v>
      </c>
      <c r="H20" s="20">
        <f t="shared" si="2"/>
        <v>4760108.33</v>
      </c>
      <c r="I20" s="20">
        <f t="shared" si="2"/>
        <v>4027049.85</v>
      </c>
      <c r="J20" s="20">
        <f t="shared" si="2"/>
        <v>5376048.42</v>
      </c>
      <c r="K20" s="20">
        <f t="shared" si="2"/>
        <v>0</v>
      </c>
      <c r="L20" s="20">
        <f>SUM(L21:L38)</f>
        <v>0</v>
      </c>
      <c r="M20" s="20">
        <f>SUM(M21:M39)</f>
        <v>0</v>
      </c>
      <c r="N20" s="20">
        <f>SUM(N21:N39)</f>
        <v>0</v>
      </c>
      <c r="O20" s="20">
        <f>SUM(O21:O39)</f>
        <v>40333375.830000006</v>
      </c>
    </row>
    <row r="21" spans="1:15" s="13" customFormat="1" ht="30" customHeight="1">
      <c r="A21" s="15" t="s">
        <v>30</v>
      </c>
      <c r="B21" s="16">
        <v>1589000</v>
      </c>
      <c r="C21" s="16">
        <v>0</v>
      </c>
      <c r="D21" s="16">
        <v>256000</v>
      </c>
      <c r="E21" s="16">
        <v>114000</v>
      </c>
      <c r="F21" s="16">
        <v>0</v>
      </c>
      <c r="G21" s="16">
        <v>256000</v>
      </c>
      <c r="H21" s="16">
        <v>256000</v>
      </c>
      <c r="I21" s="16">
        <v>0</v>
      </c>
      <c r="J21" s="12">
        <v>202000</v>
      </c>
      <c r="K21" s="12"/>
      <c r="L21" s="12"/>
      <c r="M21" s="12"/>
      <c r="N21" s="12"/>
      <c r="O21" s="12">
        <f aca="true" t="shared" si="3" ref="O21:O38">SUM(C21:N21)</f>
        <v>1084000</v>
      </c>
    </row>
    <row r="22" spans="1:15" s="13" customFormat="1" ht="30" customHeight="1">
      <c r="A22" s="15" t="s">
        <v>31</v>
      </c>
      <c r="B22" s="16">
        <v>10733000</v>
      </c>
      <c r="C22" s="16">
        <v>607890.74</v>
      </c>
      <c r="D22" s="16">
        <v>1239964.25</v>
      </c>
      <c r="E22" s="16">
        <v>1266601.08</v>
      </c>
      <c r="F22" s="16">
        <v>1281195.13</v>
      </c>
      <c r="G22" s="16">
        <v>1281498.06</v>
      </c>
      <c r="H22" s="16">
        <v>1284870.35</v>
      </c>
      <c r="I22" s="16">
        <v>723141.4</v>
      </c>
      <c r="J22" s="12">
        <v>1274169.69</v>
      </c>
      <c r="K22" s="12"/>
      <c r="L22" s="12"/>
      <c r="M22" s="12"/>
      <c r="N22" s="12"/>
      <c r="O22" s="12">
        <f t="shared" si="3"/>
        <v>8959330.7</v>
      </c>
    </row>
    <row r="23" spans="1:15" s="13" customFormat="1" ht="30" customHeight="1">
      <c r="A23" s="15" t="s">
        <v>32</v>
      </c>
      <c r="B23" s="16">
        <v>609241.28</v>
      </c>
      <c r="C23" s="16">
        <v>24584.96</v>
      </c>
      <c r="D23" s="16">
        <v>38011.63</v>
      </c>
      <c r="E23" s="16">
        <v>49836.67</v>
      </c>
      <c r="F23" s="16">
        <v>3856.72</v>
      </c>
      <c r="G23" s="16">
        <v>9159.71</v>
      </c>
      <c r="H23" s="16">
        <v>2410.45</v>
      </c>
      <c r="I23" s="16">
        <v>4338.8</v>
      </c>
      <c r="J23" s="12">
        <v>8416.46</v>
      </c>
      <c r="K23" s="12"/>
      <c r="L23" s="12"/>
      <c r="M23" s="12"/>
      <c r="N23" s="12"/>
      <c r="O23" s="12">
        <f t="shared" si="3"/>
        <v>140615.4</v>
      </c>
    </row>
    <row r="24" spans="1:15" s="13" customFormat="1" ht="30" customHeight="1">
      <c r="A24" s="15" t="s">
        <v>33</v>
      </c>
      <c r="B24" s="16">
        <v>1043000</v>
      </c>
      <c r="C24" s="16">
        <v>1000</v>
      </c>
      <c r="D24" s="16">
        <v>28000</v>
      </c>
      <c r="E24" s="16">
        <v>114650.19</v>
      </c>
      <c r="F24" s="16">
        <v>140391.07</v>
      </c>
      <c r="G24" s="16">
        <v>75117.96</v>
      </c>
      <c r="H24" s="16">
        <v>45935.89</v>
      </c>
      <c r="I24" s="16">
        <v>72839.81</v>
      </c>
      <c r="J24" s="12">
        <v>55549.97</v>
      </c>
      <c r="K24" s="12"/>
      <c r="L24" s="12"/>
      <c r="M24" s="12"/>
      <c r="N24" s="12"/>
      <c r="O24" s="12">
        <f t="shared" si="3"/>
        <v>533484.89</v>
      </c>
    </row>
    <row r="25" spans="1:15" s="13" customFormat="1" ht="30" customHeight="1">
      <c r="A25" s="15" t="s">
        <v>34</v>
      </c>
      <c r="B25" s="16">
        <v>20000</v>
      </c>
      <c r="C25" s="16">
        <v>0</v>
      </c>
      <c r="D25" s="16">
        <v>6400</v>
      </c>
      <c r="E25" s="16">
        <v>1050</v>
      </c>
      <c r="F25" s="16">
        <v>0</v>
      </c>
      <c r="G25" s="16">
        <v>0</v>
      </c>
      <c r="H25" s="16">
        <v>0</v>
      </c>
      <c r="I25" s="16">
        <v>0</v>
      </c>
      <c r="J25" s="12">
        <v>0</v>
      </c>
      <c r="K25" s="12"/>
      <c r="L25" s="12"/>
      <c r="M25" s="12"/>
      <c r="N25" s="12"/>
      <c r="O25" s="12">
        <f t="shared" si="3"/>
        <v>7450</v>
      </c>
    </row>
    <row r="26" spans="1:15" s="13" customFormat="1" ht="30" customHeight="1">
      <c r="A26" s="15" t="s">
        <v>35</v>
      </c>
      <c r="B26" s="16">
        <v>10000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2">
        <v>0</v>
      </c>
      <c r="K26" s="12"/>
      <c r="L26" s="12"/>
      <c r="M26" s="12"/>
      <c r="N26" s="12"/>
      <c r="O26" s="12">
        <f t="shared" si="3"/>
        <v>0</v>
      </c>
    </row>
    <row r="27" spans="1:15" s="13" customFormat="1" ht="30" customHeight="1">
      <c r="A27" s="15" t="s">
        <v>36</v>
      </c>
      <c r="B27" s="16">
        <v>700000</v>
      </c>
      <c r="C27" s="16">
        <v>0</v>
      </c>
      <c r="D27" s="16">
        <v>0</v>
      </c>
      <c r="E27" s="16">
        <v>100905.4</v>
      </c>
      <c r="F27" s="16">
        <v>11639.04</v>
      </c>
      <c r="G27" s="16">
        <v>0</v>
      </c>
      <c r="H27" s="16">
        <v>0</v>
      </c>
      <c r="I27" s="16">
        <v>0</v>
      </c>
      <c r="J27" s="12">
        <v>0</v>
      </c>
      <c r="K27" s="12"/>
      <c r="L27" s="12"/>
      <c r="M27" s="12"/>
      <c r="N27" s="12"/>
      <c r="O27" s="12">
        <f t="shared" si="3"/>
        <v>112544.44</v>
      </c>
    </row>
    <row r="28" spans="1:15" s="13" customFormat="1" ht="30" customHeight="1">
      <c r="A28" s="15" t="s">
        <v>37</v>
      </c>
      <c r="B28" s="16">
        <v>270000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2">
        <v>0</v>
      </c>
      <c r="K28" s="12"/>
      <c r="L28" s="12"/>
      <c r="M28" s="12"/>
      <c r="N28" s="12"/>
      <c r="O28" s="12">
        <f t="shared" si="3"/>
        <v>0</v>
      </c>
    </row>
    <row r="29" spans="1:15" s="13" customFormat="1" ht="30" customHeight="1">
      <c r="A29" s="15" t="s">
        <v>38</v>
      </c>
      <c r="B29" s="16">
        <v>355819.17</v>
      </c>
      <c r="C29" s="16">
        <v>0</v>
      </c>
      <c r="D29" s="16">
        <v>5382.5</v>
      </c>
      <c r="E29" s="16">
        <v>46479.27</v>
      </c>
      <c r="F29" s="16">
        <v>27382.5</v>
      </c>
      <c r="G29" s="16">
        <v>27982.5</v>
      </c>
      <c r="H29" s="16">
        <v>23800</v>
      </c>
      <c r="I29" s="16">
        <v>29437.5</v>
      </c>
      <c r="J29" s="12">
        <v>28800</v>
      </c>
      <c r="K29" s="12"/>
      <c r="L29" s="12"/>
      <c r="M29" s="12"/>
      <c r="N29" s="12"/>
      <c r="O29" s="12">
        <f t="shared" si="3"/>
        <v>189264.27</v>
      </c>
    </row>
    <row r="30" spans="1:15" s="13" customFormat="1" ht="30" customHeight="1">
      <c r="A30" s="15" t="s">
        <v>39</v>
      </c>
      <c r="B30" s="16">
        <v>1936000</v>
      </c>
      <c r="C30" s="16">
        <v>0</v>
      </c>
      <c r="D30" s="16">
        <v>161086.07</v>
      </c>
      <c r="E30" s="16">
        <v>0</v>
      </c>
      <c r="F30" s="16">
        <v>161086.07</v>
      </c>
      <c r="G30" s="16">
        <v>161086.07</v>
      </c>
      <c r="H30" s="16">
        <v>90642.34</v>
      </c>
      <c r="I30" s="16">
        <v>0</v>
      </c>
      <c r="J30" s="12">
        <v>255144.22</v>
      </c>
      <c r="K30" s="12"/>
      <c r="L30" s="12"/>
      <c r="M30" s="12"/>
      <c r="N30" s="12"/>
      <c r="O30" s="12">
        <f t="shared" si="3"/>
        <v>829044.77</v>
      </c>
    </row>
    <row r="31" spans="1:15" s="13" customFormat="1" ht="30" customHeight="1">
      <c r="A31" s="15" t="s">
        <v>40</v>
      </c>
      <c r="B31" s="16">
        <v>8352571.1</v>
      </c>
      <c r="C31" s="16">
        <v>92895.79</v>
      </c>
      <c r="D31" s="16">
        <v>449475.93</v>
      </c>
      <c r="E31" s="16">
        <v>762764.36</v>
      </c>
      <c r="F31" s="16">
        <v>618554.06</v>
      </c>
      <c r="G31" s="16">
        <v>410424.25</v>
      </c>
      <c r="H31" s="16">
        <v>583227.03</v>
      </c>
      <c r="I31" s="16">
        <v>688034.89</v>
      </c>
      <c r="J31" s="12">
        <v>458602.64</v>
      </c>
      <c r="K31" s="12"/>
      <c r="L31" s="12"/>
      <c r="M31" s="12"/>
      <c r="N31" s="12"/>
      <c r="O31" s="12">
        <f t="shared" si="3"/>
        <v>4063978.95</v>
      </c>
    </row>
    <row r="32" spans="1:15" s="13" customFormat="1" ht="30" customHeight="1">
      <c r="A32" s="15" t="s">
        <v>41</v>
      </c>
      <c r="B32" s="16">
        <v>6743346.67</v>
      </c>
      <c r="C32" s="16">
        <v>70098.35</v>
      </c>
      <c r="D32" s="16">
        <v>109275.17</v>
      </c>
      <c r="E32" s="16">
        <v>965420.57</v>
      </c>
      <c r="F32" s="16">
        <v>1125093.06</v>
      </c>
      <c r="G32" s="16">
        <v>681290.28</v>
      </c>
      <c r="H32" s="16">
        <v>351625.69</v>
      </c>
      <c r="I32" s="16">
        <v>316639.75</v>
      </c>
      <c r="J32" s="12">
        <v>734646.34</v>
      </c>
      <c r="K32" s="12"/>
      <c r="L32" s="12"/>
      <c r="M32" s="12"/>
      <c r="N32" s="12"/>
      <c r="O32" s="12">
        <f t="shared" si="3"/>
        <v>4354089.21</v>
      </c>
    </row>
    <row r="33" spans="1:15" s="13" customFormat="1" ht="30" customHeight="1">
      <c r="A33" s="15" t="s">
        <v>42</v>
      </c>
      <c r="B33" s="16">
        <v>17300000</v>
      </c>
      <c r="C33" s="16">
        <v>1383645.59</v>
      </c>
      <c r="D33" s="16">
        <v>1398791.03</v>
      </c>
      <c r="E33" s="16">
        <v>1365022.87</v>
      </c>
      <c r="F33" s="16">
        <v>1392068.19</v>
      </c>
      <c r="G33" s="16">
        <v>1393150.03</v>
      </c>
      <c r="H33" s="16">
        <v>1389750</v>
      </c>
      <c r="I33" s="16">
        <v>1396086.38</v>
      </c>
      <c r="J33" s="12">
        <v>1399409.1</v>
      </c>
      <c r="K33" s="12"/>
      <c r="L33" s="12"/>
      <c r="M33" s="12"/>
      <c r="N33" s="12"/>
      <c r="O33" s="12">
        <f t="shared" si="3"/>
        <v>11117923.19</v>
      </c>
    </row>
    <row r="34" spans="1:15" s="13" customFormat="1" ht="30" customHeight="1">
      <c r="A34" s="15" t="s">
        <v>43</v>
      </c>
      <c r="B34" s="16">
        <v>49000</v>
      </c>
      <c r="C34" s="16">
        <v>0</v>
      </c>
      <c r="D34" s="16">
        <v>0</v>
      </c>
      <c r="E34" s="16">
        <v>133.16</v>
      </c>
      <c r="F34" s="16">
        <v>839.69</v>
      </c>
      <c r="G34" s="16">
        <v>0</v>
      </c>
      <c r="H34" s="16">
        <v>0</v>
      </c>
      <c r="I34" s="16">
        <v>0</v>
      </c>
      <c r="J34" s="12">
        <v>0</v>
      </c>
      <c r="K34" s="12"/>
      <c r="L34" s="12"/>
      <c r="M34" s="12"/>
      <c r="N34" s="12"/>
      <c r="O34" s="12">
        <f t="shared" si="3"/>
        <v>972.85</v>
      </c>
    </row>
    <row r="35" spans="1:15" s="13" customFormat="1" ht="30" customHeight="1">
      <c r="A35" s="15" t="s">
        <v>26</v>
      </c>
      <c r="B35" s="16">
        <v>84300.76</v>
      </c>
      <c r="C35" s="16">
        <v>0</v>
      </c>
      <c r="D35" s="16">
        <v>0</v>
      </c>
      <c r="E35" s="16">
        <v>126.56</v>
      </c>
      <c r="F35" s="16">
        <v>0</v>
      </c>
      <c r="G35" s="16">
        <v>0</v>
      </c>
      <c r="H35" s="16">
        <v>0</v>
      </c>
      <c r="I35" s="16">
        <v>78523.2</v>
      </c>
      <c r="J35" s="12">
        <v>4977.9</v>
      </c>
      <c r="K35" s="12"/>
      <c r="L35" s="12"/>
      <c r="M35" s="12"/>
      <c r="N35" s="12"/>
      <c r="O35" s="12">
        <f t="shared" si="3"/>
        <v>83627.65999999999</v>
      </c>
    </row>
    <row r="36" spans="1:15" s="13" customFormat="1" ht="30" customHeight="1">
      <c r="A36" s="15" t="s">
        <v>27</v>
      </c>
      <c r="B36" s="16">
        <v>9966000</v>
      </c>
      <c r="C36" s="16">
        <v>78208.53</v>
      </c>
      <c r="D36" s="16">
        <v>3198734.79</v>
      </c>
      <c r="E36" s="16">
        <v>1581565.13</v>
      </c>
      <c r="F36" s="16">
        <v>836308.23</v>
      </c>
      <c r="G36" s="16">
        <v>758046.02</v>
      </c>
      <c r="H36" s="16">
        <v>731846.58</v>
      </c>
      <c r="I36" s="16">
        <v>718008.12</v>
      </c>
      <c r="J36" s="12">
        <v>884452.39</v>
      </c>
      <c r="K36" s="12"/>
      <c r="L36" s="12"/>
      <c r="M36" s="12"/>
      <c r="N36" s="12"/>
      <c r="O36" s="12">
        <f t="shared" si="3"/>
        <v>8787169.79</v>
      </c>
    </row>
    <row r="37" spans="1:15" s="13" customFormat="1" ht="30" customHeight="1">
      <c r="A37" s="15" t="s">
        <v>44</v>
      </c>
      <c r="B37" s="16">
        <v>1318721.02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2">
        <v>69879.71</v>
      </c>
      <c r="K37" s="12"/>
      <c r="L37" s="12"/>
      <c r="M37" s="12"/>
      <c r="N37" s="12"/>
      <c r="O37" s="12">
        <f t="shared" si="3"/>
        <v>69879.71</v>
      </c>
    </row>
    <row r="38" spans="1:15" s="13" customFormat="1" ht="30" customHeight="1">
      <c r="A38" s="15" t="s">
        <v>45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2">
        <v>0</v>
      </c>
      <c r="K38" s="12"/>
      <c r="L38" s="12"/>
      <c r="M38" s="12"/>
      <c r="N38" s="12"/>
      <c r="O38" s="12">
        <f t="shared" si="3"/>
        <v>0</v>
      </c>
    </row>
    <row r="39" spans="1:15" s="13" customFormat="1" ht="25.5" customHeight="1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/>
      <c r="N39" s="19"/>
      <c r="O39" s="21"/>
    </row>
    <row r="40" spans="1:15" s="23" customFormat="1" ht="25.5" customHeight="1">
      <c r="A40" s="6" t="s">
        <v>46</v>
      </c>
      <c r="B40" s="22">
        <f>SUM(B41:B47)</f>
        <v>5786032.99</v>
      </c>
      <c r="C40" s="22">
        <f aca="true" t="shared" si="4" ref="C40:N40">SUM(C41:C46)</f>
        <v>0</v>
      </c>
      <c r="D40" s="22">
        <f t="shared" si="4"/>
        <v>0</v>
      </c>
      <c r="E40" s="22">
        <f t="shared" si="4"/>
        <v>4916.9</v>
      </c>
      <c r="F40" s="22">
        <f t="shared" si="4"/>
        <v>0</v>
      </c>
      <c r="G40" s="22">
        <f t="shared" si="4"/>
        <v>1734.4</v>
      </c>
      <c r="H40" s="22">
        <f t="shared" si="4"/>
        <v>2329.32</v>
      </c>
      <c r="I40" s="22">
        <f t="shared" si="4"/>
        <v>73514.66</v>
      </c>
      <c r="J40" s="22">
        <f t="shared" si="4"/>
        <v>52658.16</v>
      </c>
      <c r="K40" s="22">
        <f t="shared" si="4"/>
        <v>0</v>
      </c>
      <c r="L40" s="22">
        <f t="shared" si="4"/>
        <v>0</v>
      </c>
      <c r="M40" s="22">
        <f t="shared" si="4"/>
        <v>0</v>
      </c>
      <c r="N40" s="22">
        <f t="shared" si="4"/>
        <v>0</v>
      </c>
      <c r="O40" s="22">
        <f>SUM(O41:O47)</f>
        <v>135153.44</v>
      </c>
    </row>
    <row r="41" spans="1:15" s="13" customFormat="1" ht="30" customHeight="1">
      <c r="A41" s="10" t="s">
        <v>47</v>
      </c>
      <c r="B41" s="11">
        <v>35000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2">
        <v>0</v>
      </c>
      <c r="J41" s="12">
        <v>0</v>
      </c>
      <c r="K41" s="12"/>
      <c r="L41" s="12"/>
      <c r="M41" s="12"/>
      <c r="N41" s="12"/>
      <c r="O41" s="12">
        <f aca="true" t="shared" si="5" ref="O41:O47">SUM(C41:N41)</f>
        <v>0</v>
      </c>
    </row>
    <row r="42" spans="1:15" s="13" customFormat="1" ht="30" customHeight="1">
      <c r="A42" s="10" t="s">
        <v>48</v>
      </c>
      <c r="B42" s="11">
        <v>0</v>
      </c>
      <c r="C42" s="11">
        <v>0</v>
      </c>
      <c r="D42" s="24">
        <v>0</v>
      </c>
      <c r="E42" s="11">
        <v>0</v>
      </c>
      <c r="F42" s="11">
        <v>0</v>
      </c>
      <c r="G42" s="11">
        <v>0</v>
      </c>
      <c r="H42" s="11">
        <v>0</v>
      </c>
      <c r="I42" s="12">
        <v>0</v>
      </c>
      <c r="J42" s="12">
        <v>0</v>
      </c>
      <c r="K42" s="12"/>
      <c r="L42" s="12"/>
      <c r="M42" s="12"/>
      <c r="N42" s="12"/>
      <c r="O42" s="12">
        <f t="shared" si="5"/>
        <v>0</v>
      </c>
    </row>
    <row r="43" spans="1:15" s="13" customFormat="1" ht="30" customHeight="1">
      <c r="A43" s="10" t="s">
        <v>49</v>
      </c>
      <c r="B43" s="11">
        <v>3000000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2">
        <v>0</v>
      </c>
      <c r="J43" s="12">
        <v>0</v>
      </c>
      <c r="K43" s="12"/>
      <c r="L43" s="12"/>
      <c r="M43" s="12"/>
      <c r="N43" s="12"/>
      <c r="O43" s="12">
        <f t="shared" si="5"/>
        <v>0</v>
      </c>
    </row>
    <row r="44" spans="1:15" s="13" customFormat="1" ht="30" customHeight="1">
      <c r="A44" s="10" t="s">
        <v>50</v>
      </c>
      <c r="B44" s="11">
        <v>2633000</v>
      </c>
      <c r="C44" s="11">
        <v>0</v>
      </c>
      <c r="D44" s="11">
        <v>0</v>
      </c>
      <c r="E44" s="11">
        <v>4916.9</v>
      </c>
      <c r="F44" s="11">
        <v>0</v>
      </c>
      <c r="G44" s="11">
        <v>1734.4</v>
      </c>
      <c r="H44" s="11">
        <v>2329.32</v>
      </c>
      <c r="I44" s="25">
        <v>73514.66</v>
      </c>
      <c r="J44" s="12">
        <v>52658.16</v>
      </c>
      <c r="K44" s="12"/>
      <c r="L44" s="12"/>
      <c r="M44" s="12"/>
      <c r="N44" s="12"/>
      <c r="O44" s="12">
        <f t="shared" si="5"/>
        <v>135153.44</v>
      </c>
    </row>
    <row r="45" spans="1:15" s="13" customFormat="1" ht="30" customHeight="1">
      <c r="A45" s="10" t="s">
        <v>51</v>
      </c>
      <c r="B45" s="11">
        <v>1000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2">
        <v>0</v>
      </c>
      <c r="J45" s="12">
        <v>0</v>
      </c>
      <c r="K45" s="12"/>
      <c r="L45" s="12"/>
      <c r="M45" s="19"/>
      <c r="N45" s="19"/>
      <c r="O45" s="12">
        <f t="shared" si="5"/>
        <v>0</v>
      </c>
    </row>
    <row r="46" spans="1:15" s="13" customFormat="1" ht="30" customHeight="1">
      <c r="A46" s="10" t="s">
        <v>26</v>
      </c>
      <c r="B46" s="11">
        <v>0</v>
      </c>
      <c r="C46" s="11">
        <v>0</v>
      </c>
      <c r="D46" s="24">
        <v>0</v>
      </c>
      <c r="E46" s="11">
        <v>0</v>
      </c>
      <c r="F46" s="11">
        <v>0</v>
      </c>
      <c r="G46" s="11">
        <v>0</v>
      </c>
      <c r="H46" s="11">
        <v>0</v>
      </c>
      <c r="I46" s="12">
        <v>0</v>
      </c>
      <c r="J46" s="12">
        <v>0</v>
      </c>
      <c r="K46" s="12"/>
      <c r="L46" s="12"/>
      <c r="M46" s="19"/>
      <c r="N46" s="19"/>
      <c r="O46" s="12">
        <f t="shared" si="5"/>
        <v>0</v>
      </c>
    </row>
    <row r="47" spans="1:15" s="13" customFormat="1" ht="30" customHeight="1">
      <c r="A47" s="10" t="s">
        <v>41</v>
      </c>
      <c r="B47" s="11">
        <v>117032.99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2">
        <v>0</v>
      </c>
      <c r="J47" s="12">
        <v>0</v>
      </c>
      <c r="K47" s="12"/>
      <c r="L47" s="12"/>
      <c r="M47" s="19"/>
      <c r="N47" s="19"/>
      <c r="O47" s="12">
        <f t="shared" si="5"/>
        <v>0</v>
      </c>
    </row>
    <row r="48" spans="1:15" s="23" customFormat="1" ht="25.5" customHeight="1">
      <c r="A48" s="26" t="s">
        <v>52</v>
      </c>
      <c r="B48" s="27">
        <f>B49</f>
        <v>0</v>
      </c>
      <c r="C48" s="27">
        <f>C49</f>
        <v>0</v>
      </c>
      <c r="D48" s="27">
        <v>0</v>
      </c>
      <c r="E48" s="27">
        <f aca="true" t="shared" si="6" ref="E48:O48">E49</f>
        <v>0</v>
      </c>
      <c r="F48" s="27">
        <f t="shared" si="6"/>
        <v>0</v>
      </c>
      <c r="G48" s="27">
        <f t="shared" si="6"/>
        <v>0</v>
      </c>
      <c r="H48" s="27">
        <f t="shared" si="6"/>
        <v>0</v>
      </c>
      <c r="I48" s="22">
        <f t="shared" si="6"/>
        <v>0</v>
      </c>
      <c r="J48" s="22">
        <f t="shared" si="6"/>
        <v>0</v>
      </c>
      <c r="K48" s="22">
        <f t="shared" si="6"/>
        <v>0</v>
      </c>
      <c r="L48" s="22">
        <f t="shared" si="6"/>
        <v>0</v>
      </c>
      <c r="M48" s="22">
        <f t="shared" si="6"/>
        <v>0</v>
      </c>
      <c r="N48" s="22">
        <f t="shared" si="6"/>
        <v>0</v>
      </c>
      <c r="O48" s="22">
        <f t="shared" si="6"/>
        <v>0</v>
      </c>
    </row>
    <row r="49" spans="1:15" s="13" customFormat="1" ht="25.5" customHeight="1">
      <c r="A49" s="28" t="s">
        <v>53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2">
        <v>0</v>
      </c>
      <c r="J49" s="12">
        <v>0</v>
      </c>
      <c r="K49" s="12"/>
      <c r="L49" s="12"/>
      <c r="M49" s="19"/>
      <c r="N49" s="19"/>
      <c r="O49" s="12">
        <f>SUM(C49:N49)</f>
        <v>0</v>
      </c>
    </row>
    <row r="50" spans="1:15" s="31" customFormat="1" ht="25.5" customHeight="1">
      <c r="A50" s="29" t="s">
        <v>54</v>
      </c>
      <c r="B50" s="30">
        <f aca="true" t="shared" si="7" ref="B50:G50">B40+B20+B7+B48</f>
        <v>284364032.99</v>
      </c>
      <c r="C50" s="30">
        <f t="shared" si="7"/>
        <v>2306436.31</v>
      </c>
      <c r="D50" s="30">
        <f t="shared" si="7"/>
        <v>40991328.64</v>
      </c>
      <c r="E50" s="30">
        <f t="shared" si="7"/>
        <v>20596089.340000004</v>
      </c>
      <c r="F50" s="30">
        <f t="shared" si="7"/>
        <v>19565347.349999998</v>
      </c>
      <c r="G50" s="30">
        <f t="shared" si="7"/>
        <v>19210299.560000002</v>
      </c>
      <c r="H50" s="30">
        <f>H48+H20+H7+H40</f>
        <v>19785176.84</v>
      </c>
      <c r="I50" s="30">
        <f>I40+I20+I7+I48</f>
        <v>21062226.890000004</v>
      </c>
      <c r="J50" s="30">
        <f>J40+J48+J20+J7</f>
        <v>28474480.240000002</v>
      </c>
      <c r="K50" s="30">
        <v>0</v>
      </c>
      <c r="L50" s="30">
        <v>0</v>
      </c>
      <c r="M50" s="30">
        <v>0</v>
      </c>
      <c r="N50" s="30">
        <v>0</v>
      </c>
      <c r="O50" s="30">
        <f>O48+O40+O20+O7</f>
        <v>171991385.17</v>
      </c>
    </row>
    <row r="51" spans="1:15" ht="15">
      <c r="A51" s="31" t="s">
        <v>55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5">
      <c r="A52" s="31" t="s">
        <v>56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5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42" t="s">
        <v>57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59" spans="1:15" ht="15" customHeight="1">
      <c r="A59" s="40" t="s">
        <v>1</v>
      </c>
      <c r="B59" s="40" t="s">
        <v>2</v>
      </c>
      <c r="C59" s="41" t="s">
        <v>3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5.75">
      <c r="A60" s="40"/>
      <c r="B60" s="40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.75">
      <c r="A61" s="6" t="s">
        <v>29</v>
      </c>
      <c r="B61" s="20">
        <f>SUM(B62:B77)</f>
        <v>856000</v>
      </c>
      <c r="C61" s="20">
        <f aca="true" t="shared" si="8" ref="C61:O61">SUM(C62:C75)</f>
        <v>0</v>
      </c>
      <c r="D61" s="20">
        <f t="shared" si="8"/>
        <v>0</v>
      </c>
      <c r="E61" s="20">
        <f t="shared" si="8"/>
        <v>0</v>
      </c>
      <c r="F61" s="20">
        <f t="shared" si="8"/>
        <v>0</v>
      </c>
      <c r="G61" s="20">
        <f t="shared" si="8"/>
        <v>0</v>
      </c>
      <c r="H61" s="20">
        <f t="shared" si="8"/>
        <v>0</v>
      </c>
      <c r="I61" s="20">
        <f t="shared" si="8"/>
        <v>0</v>
      </c>
      <c r="J61" s="20">
        <f t="shared" si="8"/>
        <v>0</v>
      </c>
      <c r="K61" s="20">
        <f t="shared" si="8"/>
        <v>0</v>
      </c>
      <c r="L61" s="20">
        <f t="shared" si="8"/>
        <v>0</v>
      </c>
      <c r="M61" s="20">
        <f t="shared" si="8"/>
        <v>0</v>
      </c>
      <c r="N61" s="20">
        <f t="shared" si="8"/>
        <v>0</v>
      </c>
      <c r="O61" s="20">
        <f t="shared" si="8"/>
        <v>0</v>
      </c>
    </row>
    <row r="62" spans="1:15" ht="30" customHeight="1">
      <c r="A62" s="34" t="s">
        <v>30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/>
      <c r="L62" s="12"/>
      <c r="M62" s="12"/>
      <c r="N62" s="12"/>
      <c r="O62" s="12">
        <f aca="true" t="shared" si="9" ref="O62:O75">SUM(C62:N62)</f>
        <v>0</v>
      </c>
    </row>
    <row r="63" spans="1:15" ht="30" customHeight="1">
      <c r="A63" s="34" t="s">
        <v>31</v>
      </c>
      <c r="B63" s="12">
        <v>270000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/>
      <c r="L63" s="12"/>
      <c r="M63" s="12"/>
      <c r="N63" s="12"/>
      <c r="O63" s="12">
        <f t="shared" si="9"/>
        <v>0</v>
      </c>
    </row>
    <row r="64" spans="1:15" ht="30" customHeight="1">
      <c r="A64" s="34" t="s">
        <v>32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/>
      <c r="L64" s="12"/>
      <c r="M64" s="12"/>
      <c r="N64" s="12"/>
      <c r="O64" s="12">
        <f t="shared" si="9"/>
        <v>0</v>
      </c>
    </row>
    <row r="65" spans="1:15" ht="30" customHeight="1">
      <c r="A65" s="34" t="s">
        <v>33</v>
      </c>
      <c r="B65" s="12">
        <v>114000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/>
      <c r="L65" s="12"/>
      <c r="M65" s="12"/>
      <c r="N65" s="12"/>
      <c r="O65" s="12">
        <f t="shared" si="9"/>
        <v>0</v>
      </c>
    </row>
    <row r="66" spans="1:15" ht="30" customHeight="1">
      <c r="A66" s="34" t="s">
        <v>34</v>
      </c>
      <c r="B66" s="12">
        <v>5000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/>
      <c r="L66" s="12"/>
      <c r="M66" s="12"/>
      <c r="N66" s="12"/>
      <c r="O66" s="12">
        <f t="shared" si="9"/>
        <v>0</v>
      </c>
    </row>
    <row r="67" spans="1:15" ht="30" customHeight="1">
      <c r="A67" s="34" t="s">
        <v>35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/>
      <c r="L67" s="12"/>
      <c r="M67" s="12"/>
      <c r="N67" s="12"/>
      <c r="O67" s="12">
        <f t="shared" si="9"/>
        <v>0</v>
      </c>
    </row>
    <row r="68" spans="1:15" ht="30" customHeight="1">
      <c r="A68" s="34" t="s">
        <v>36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/>
      <c r="L68" s="12"/>
      <c r="M68" s="12"/>
      <c r="N68" s="12"/>
      <c r="O68" s="12">
        <f t="shared" si="9"/>
        <v>0</v>
      </c>
    </row>
    <row r="69" spans="1:15" ht="30" customHeight="1">
      <c r="A69" s="34" t="s">
        <v>37</v>
      </c>
      <c r="B69" s="12">
        <v>10000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/>
      <c r="L69" s="12"/>
      <c r="M69" s="12"/>
      <c r="N69" s="12"/>
      <c r="O69" s="12">
        <f t="shared" si="9"/>
        <v>0</v>
      </c>
    </row>
    <row r="70" spans="1:15" ht="30" customHeight="1">
      <c r="A70" s="34" t="s">
        <v>38</v>
      </c>
      <c r="B70" s="12">
        <v>17000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/>
      <c r="L70" s="12"/>
      <c r="M70" s="12"/>
      <c r="N70" s="12"/>
      <c r="O70" s="12">
        <f t="shared" si="9"/>
        <v>0</v>
      </c>
    </row>
    <row r="71" spans="1:15" ht="30" customHeight="1">
      <c r="A71" s="34" t="s">
        <v>48</v>
      </c>
      <c r="B71" s="12">
        <v>165000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/>
      <c r="L71" s="12"/>
      <c r="M71" s="12"/>
      <c r="N71" s="12"/>
      <c r="O71" s="12">
        <f t="shared" si="9"/>
        <v>0</v>
      </c>
    </row>
    <row r="72" spans="1:15" ht="30" customHeight="1">
      <c r="A72" s="34" t="s">
        <v>42</v>
      </c>
      <c r="B72" s="12">
        <v>272000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/>
      <c r="L72" s="12"/>
      <c r="M72" s="12"/>
      <c r="N72" s="12"/>
      <c r="O72" s="12">
        <f t="shared" si="9"/>
        <v>0</v>
      </c>
    </row>
    <row r="73" spans="1:15" ht="30" customHeight="1">
      <c r="A73" s="34" t="s">
        <v>58</v>
      </c>
      <c r="B73" s="12">
        <v>2000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/>
      <c r="L73" s="12"/>
      <c r="M73" s="12"/>
      <c r="N73" s="12"/>
      <c r="O73" s="12">
        <f t="shared" si="9"/>
        <v>0</v>
      </c>
    </row>
    <row r="74" spans="1:15" ht="30" customHeight="1">
      <c r="A74" s="34" t="s">
        <v>26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/>
      <c r="L74" s="12"/>
      <c r="M74" s="12"/>
      <c r="N74" s="12"/>
      <c r="O74" s="12">
        <f t="shared" si="9"/>
        <v>0</v>
      </c>
    </row>
    <row r="75" spans="1:15" ht="30" customHeight="1">
      <c r="A75" s="34" t="s">
        <v>27</v>
      </c>
      <c r="B75" s="12">
        <v>1000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/>
      <c r="L75" s="12"/>
      <c r="M75" s="12"/>
      <c r="N75" s="12"/>
      <c r="O75" s="12">
        <f t="shared" si="9"/>
        <v>0</v>
      </c>
    </row>
    <row r="76" spans="1:15" ht="15.75">
      <c r="A76" s="3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9"/>
      <c r="O76" s="21"/>
    </row>
    <row r="77" spans="1:15" ht="15.75">
      <c r="A77" s="1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9"/>
      <c r="N77" s="19"/>
      <c r="O77" s="21"/>
    </row>
    <row r="78" spans="1:15" ht="15.75">
      <c r="A78" s="6" t="s">
        <v>46</v>
      </c>
      <c r="B78" s="22">
        <f aca="true" t="shared" si="10" ref="B78:O78">SUM(B79:B84)</f>
        <v>229000</v>
      </c>
      <c r="C78" s="22">
        <f t="shared" si="10"/>
        <v>0</v>
      </c>
      <c r="D78" s="22">
        <f t="shared" si="10"/>
        <v>0</v>
      </c>
      <c r="E78" s="22">
        <f t="shared" si="10"/>
        <v>0</v>
      </c>
      <c r="F78" s="22">
        <f t="shared" si="10"/>
        <v>0</v>
      </c>
      <c r="G78" s="22">
        <f t="shared" si="10"/>
        <v>0</v>
      </c>
      <c r="H78" s="22">
        <f t="shared" si="10"/>
        <v>0</v>
      </c>
      <c r="I78" s="22">
        <f t="shared" si="10"/>
        <v>0</v>
      </c>
      <c r="J78" s="22">
        <f t="shared" si="10"/>
        <v>0</v>
      </c>
      <c r="K78" s="22">
        <f t="shared" si="10"/>
        <v>0</v>
      </c>
      <c r="L78" s="22">
        <f t="shared" si="10"/>
        <v>0</v>
      </c>
      <c r="M78" s="22">
        <f t="shared" si="10"/>
        <v>0</v>
      </c>
      <c r="N78" s="22">
        <f t="shared" si="10"/>
        <v>0</v>
      </c>
      <c r="O78" s="22">
        <f t="shared" si="10"/>
        <v>0</v>
      </c>
    </row>
    <row r="79" spans="1:15" ht="32.25" customHeight="1">
      <c r="A79" s="34" t="s">
        <v>59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/>
      <c r="L79" s="12"/>
      <c r="M79" s="12"/>
      <c r="N79" s="12"/>
      <c r="O79" s="12">
        <f aca="true" t="shared" si="11" ref="O79:O84">SUM(C79:N79)</f>
        <v>0</v>
      </c>
    </row>
    <row r="80" spans="1:15" ht="32.25" customHeight="1">
      <c r="A80" s="34" t="s">
        <v>47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/>
      <c r="L80" s="12"/>
      <c r="M80" s="12"/>
      <c r="N80" s="12"/>
      <c r="O80" s="12">
        <f t="shared" si="11"/>
        <v>0</v>
      </c>
    </row>
    <row r="81" spans="1:15" ht="30" customHeight="1">
      <c r="A81" s="34" t="s">
        <v>49</v>
      </c>
      <c r="B81" s="12">
        <v>158000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/>
      <c r="L81" s="12"/>
      <c r="M81" s="12"/>
      <c r="N81" s="12"/>
      <c r="O81" s="12">
        <f t="shared" si="11"/>
        <v>0</v>
      </c>
    </row>
    <row r="82" spans="1:15" ht="30" customHeight="1">
      <c r="A82" s="34" t="s">
        <v>50</v>
      </c>
      <c r="B82" s="12">
        <v>60000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/>
      <c r="L82" s="12"/>
      <c r="M82" s="12"/>
      <c r="N82" s="12"/>
      <c r="O82" s="12">
        <f t="shared" si="11"/>
        <v>0</v>
      </c>
    </row>
    <row r="83" spans="1:15" ht="30" customHeight="1">
      <c r="A83" s="34" t="s">
        <v>51</v>
      </c>
      <c r="B83" s="12">
        <v>11000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/>
      <c r="L83" s="12"/>
      <c r="M83" s="12"/>
      <c r="N83" s="12"/>
      <c r="O83" s="12">
        <f t="shared" si="11"/>
        <v>0</v>
      </c>
    </row>
    <row r="84" spans="1:15" ht="30" customHeight="1">
      <c r="A84" s="34" t="s">
        <v>26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/>
      <c r="L84" s="12"/>
      <c r="M84" s="12"/>
      <c r="N84" s="12"/>
      <c r="O84" s="12">
        <f t="shared" si="11"/>
        <v>0</v>
      </c>
    </row>
    <row r="85" spans="1:15" ht="30" customHeight="1">
      <c r="A85" s="34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s="23" customFormat="1" ht="25.5" customHeight="1">
      <c r="A86" s="6" t="s">
        <v>52</v>
      </c>
      <c r="B86" s="22">
        <f>B87</f>
        <v>100000</v>
      </c>
      <c r="C86" s="22">
        <f>C87</f>
        <v>0</v>
      </c>
      <c r="D86" s="22">
        <v>0</v>
      </c>
      <c r="E86" s="22">
        <f aca="true" t="shared" si="12" ref="E86:O86">E87</f>
        <v>0</v>
      </c>
      <c r="F86" s="22">
        <f t="shared" si="12"/>
        <v>0</v>
      </c>
      <c r="G86" s="22">
        <f t="shared" si="12"/>
        <v>0</v>
      </c>
      <c r="H86" s="22">
        <f t="shared" si="12"/>
        <v>0</v>
      </c>
      <c r="I86" s="22">
        <f t="shared" si="12"/>
        <v>0</v>
      </c>
      <c r="J86" s="22">
        <f t="shared" si="12"/>
        <v>0</v>
      </c>
      <c r="K86" s="22">
        <f t="shared" si="12"/>
        <v>0</v>
      </c>
      <c r="L86" s="22">
        <f t="shared" si="12"/>
        <v>0</v>
      </c>
      <c r="M86" s="22">
        <f t="shared" si="12"/>
        <v>0</v>
      </c>
      <c r="N86" s="22">
        <f t="shared" si="12"/>
        <v>0</v>
      </c>
      <c r="O86" s="22">
        <f t="shared" si="12"/>
        <v>0</v>
      </c>
    </row>
    <row r="87" spans="1:15" s="13" customFormat="1" ht="25.5" customHeight="1">
      <c r="A87" s="35" t="s">
        <v>53</v>
      </c>
      <c r="B87" s="12">
        <v>100000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/>
      <c r="L87" s="12"/>
      <c r="M87" s="19"/>
      <c r="N87" s="19"/>
      <c r="O87" s="12">
        <f>SUM(C87:N87)</f>
        <v>0</v>
      </c>
    </row>
    <row r="88" spans="1:15" ht="30" customHeight="1">
      <c r="A88" s="34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5.75">
      <c r="A89" s="29" t="s">
        <v>54</v>
      </c>
      <c r="B89" s="30">
        <f aca="true" t="shared" si="13" ref="B89:O89">B78+B61+B86</f>
        <v>1185000</v>
      </c>
      <c r="C89" s="30">
        <f t="shared" si="13"/>
        <v>0</v>
      </c>
      <c r="D89" s="30">
        <f t="shared" si="13"/>
        <v>0</v>
      </c>
      <c r="E89" s="30">
        <f t="shared" si="13"/>
        <v>0</v>
      </c>
      <c r="F89" s="30">
        <f t="shared" si="13"/>
        <v>0</v>
      </c>
      <c r="G89" s="30">
        <f t="shared" si="13"/>
        <v>0</v>
      </c>
      <c r="H89" s="30">
        <f t="shared" si="13"/>
        <v>0</v>
      </c>
      <c r="I89" s="30">
        <f t="shared" si="13"/>
        <v>0</v>
      </c>
      <c r="J89" s="30">
        <f t="shared" si="13"/>
        <v>0</v>
      </c>
      <c r="K89" s="30">
        <f t="shared" si="13"/>
        <v>0</v>
      </c>
      <c r="L89" s="30">
        <f t="shared" si="13"/>
        <v>0</v>
      </c>
      <c r="M89" s="30">
        <f t="shared" si="13"/>
        <v>0</v>
      </c>
      <c r="N89" s="30">
        <f t="shared" si="13"/>
        <v>0</v>
      </c>
      <c r="O89" s="30">
        <f t="shared" si="13"/>
        <v>0</v>
      </c>
    </row>
    <row r="90" ht="14.25">
      <c r="A90" s="36" t="s">
        <v>55</v>
      </c>
    </row>
    <row r="91" ht="15">
      <c r="A91" s="31" t="s">
        <v>60</v>
      </c>
    </row>
    <row r="95" spans="1:15" ht="15.75">
      <c r="A95" s="42" t="s">
        <v>61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</row>
    <row r="96" spans="1:15" ht="15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3"/>
    </row>
    <row r="97" spans="1:15" ht="15" customHeight="1">
      <c r="A97" s="40" t="s">
        <v>1</v>
      </c>
      <c r="B97" s="40" t="s">
        <v>2</v>
      </c>
      <c r="C97" s="41" t="s">
        <v>3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ht="15.75">
      <c r="A98" s="40"/>
      <c r="B98" s="40"/>
      <c r="C98" s="3" t="s">
        <v>4</v>
      </c>
      <c r="D98" s="3" t="s">
        <v>5</v>
      </c>
      <c r="E98" s="3" t="s">
        <v>6</v>
      </c>
      <c r="F98" s="3" t="s">
        <v>7</v>
      </c>
      <c r="G98" s="3" t="s">
        <v>8</v>
      </c>
      <c r="H98" s="3" t="s">
        <v>9</v>
      </c>
      <c r="I98" s="3" t="s">
        <v>10</v>
      </c>
      <c r="J98" s="3" t="s">
        <v>11</v>
      </c>
      <c r="K98" s="3" t="s">
        <v>12</v>
      </c>
      <c r="L98" s="3" t="s">
        <v>13</v>
      </c>
      <c r="M98" s="3" t="s">
        <v>14</v>
      </c>
      <c r="N98" s="3" t="s">
        <v>15</v>
      </c>
      <c r="O98" s="4" t="s">
        <v>16</v>
      </c>
    </row>
    <row r="99" spans="1:15" ht="15.75">
      <c r="A99" s="6" t="s">
        <v>29</v>
      </c>
      <c r="B99" s="20">
        <f>SUM(B100:B104)</f>
        <v>0</v>
      </c>
      <c r="C99" s="20">
        <f aca="true" t="shared" si="14" ref="C99:O99">SUM(C100:C102)</f>
        <v>0</v>
      </c>
      <c r="D99" s="20">
        <f t="shared" si="14"/>
        <v>0</v>
      </c>
      <c r="E99" s="20">
        <f t="shared" si="14"/>
        <v>0</v>
      </c>
      <c r="F99" s="20">
        <f t="shared" si="14"/>
        <v>0</v>
      </c>
      <c r="G99" s="20">
        <f t="shared" si="14"/>
        <v>0</v>
      </c>
      <c r="H99" s="20">
        <f t="shared" si="14"/>
        <v>0</v>
      </c>
      <c r="I99" s="20">
        <f t="shared" si="14"/>
        <v>0</v>
      </c>
      <c r="J99" s="20">
        <f t="shared" si="14"/>
        <v>0</v>
      </c>
      <c r="K99" s="20">
        <f t="shared" si="14"/>
        <v>0</v>
      </c>
      <c r="L99" s="20">
        <f t="shared" si="14"/>
        <v>0</v>
      </c>
      <c r="M99" s="20">
        <f t="shared" si="14"/>
        <v>0</v>
      </c>
      <c r="N99" s="20">
        <f t="shared" si="14"/>
        <v>0</v>
      </c>
      <c r="O99" s="20">
        <f t="shared" si="14"/>
        <v>0</v>
      </c>
    </row>
    <row r="100" spans="1:15" ht="30" customHeight="1">
      <c r="A100" s="34" t="s">
        <v>30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/>
      <c r="L100" s="12"/>
      <c r="M100" s="12"/>
      <c r="N100" s="12"/>
      <c r="O100" s="12">
        <f>SUM(C100:N100)</f>
        <v>0</v>
      </c>
    </row>
    <row r="101" spans="1:15" ht="29.25" customHeight="1">
      <c r="A101" s="34" t="s">
        <v>33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/>
      <c r="L101" s="12"/>
      <c r="M101" s="12"/>
      <c r="N101" s="12"/>
      <c r="O101" s="12">
        <f>SUM(C101:N101)</f>
        <v>0</v>
      </c>
    </row>
    <row r="102" spans="1:15" ht="30" customHeight="1">
      <c r="A102" s="34" t="s">
        <v>48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/>
      <c r="L102" s="12"/>
      <c r="M102" s="12"/>
      <c r="N102" s="12"/>
      <c r="O102" s="12">
        <f>SUM(C102:N102)</f>
        <v>0</v>
      </c>
    </row>
    <row r="103" spans="1:15" ht="15.75">
      <c r="A103" s="3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9"/>
      <c r="N103" s="19"/>
      <c r="O103" s="21"/>
    </row>
    <row r="104" spans="1:15" ht="15.75">
      <c r="A104" s="18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9"/>
      <c r="N104" s="19"/>
      <c r="O104" s="21"/>
    </row>
    <row r="105" spans="1:15" ht="15.75">
      <c r="A105" s="6" t="s">
        <v>46</v>
      </c>
      <c r="B105" s="22">
        <f aca="true" t="shared" si="15" ref="B105:O105">SUM(B106:B106)</f>
        <v>0</v>
      </c>
      <c r="C105" s="22">
        <f t="shared" si="15"/>
        <v>0</v>
      </c>
      <c r="D105" s="22">
        <f t="shared" si="15"/>
        <v>0</v>
      </c>
      <c r="E105" s="22">
        <f t="shared" si="15"/>
        <v>0</v>
      </c>
      <c r="F105" s="22">
        <f t="shared" si="15"/>
        <v>0</v>
      </c>
      <c r="G105" s="22">
        <f t="shared" si="15"/>
        <v>0</v>
      </c>
      <c r="H105" s="22">
        <f t="shared" si="15"/>
        <v>0</v>
      </c>
      <c r="I105" s="22">
        <f t="shared" si="15"/>
        <v>0</v>
      </c>
      <c r="J105" s="22">
        <f t="shared" si="15"/>
        <v>0</v>
      </c>
      <c r="K105" s="22">
        <f t="shared" si="15"/>
        <v>0</v>
      </c>
      <c r="L105" s="22">
        <f t="shared" si="15"/>
        <v>0</v>
      </c>
      <c r="M105" s="22">
        <f t="shared" si="15"/>
        <v>0</v>
      </c>
      <c r="N105" s="22">
        <f t="shared" si="15"/>
        <v>0</v>
      </c>
      <c r="O105" s="22">
        <f t="shared" si="15"/>
        <v>0</v>
      </c>
    </row>
    <row r="106" spans="1:15" ht="32.25" customHeight="1">
      <c r="A106" s="34" t="s">
        <v>47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/>
      <c r="L106" s="12"/>
      <c r="M106" s="12"/>
      <c r="N106" s="12"/>
      <c r="O106" s="12">
        <f>SUM(C106:N106)</f>
        <v>0</v>
      </c>
    </row>
    <row r="107" spans="1:15" ht="30" customHeight="1">
      <c r="A107" s="34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30" customHeight="1">
      <c r="A108" s="3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5.75">
      <c r="A109" s="29" t="s">
        <v>54</v>
      </c>
      <c r="B109" s="30">
        <f>B99</f>
        <v>0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</row>
    <row r="110" ht="14.25">
      <c r="A110" s="36" t="s">
        <v>55</v>
      </c>
    </row>
    <row r="111" ht="15">
      <c r="A111" s="31" t="s">
        <v>60</v>
      </c>
    </row>
    <row r="151" ht="14.25">
      <c r="A151" t="s">
        <v>62</v>
      </c>
    </row>
  </sheetData>
  <sheetProtection selectLockedCells="1" selectUnlockedCells="1"/>
  <mergeCells count="15">
    <mergeCell ref="A57:O57"/>
    <mergeCell ref="A59:A60"/>
    <mergeCell ref="B59:B60"/>
    <mergeCell ref="C59:O59"/>
    <mergeCell ref="A95:O95"/>
    <mergeCell ref="A97:A98"/>
    <mergeCell ref="B97:B98"/>
    <mergeCell ref="C97:O97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1" r:id="rId2"/>
  <headerFooter alignWithMargins="0">
    <oddFooter>&amp;CPágina &amp;P de &amp;N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 Viana</dc:creator>
  <cp:keywords/>
  <dc:description/>
  <cp:lastModifiedBy>Clilson Castro Viana</cp:lastModifiedBy>
  <cp:lastPrinted>2020-09-09T15:49:59Z</cp:lastPrinted>
  <dcterms:created xsi:type="dcterms:W3CDTF">2020-09-09T15:36:14Z</dcterms:created>
  <dcterms:modified xsi:type="dcterms:W3CDTF">2020-09-09T15:50:10Z</dcterms:modified>
  <cp:category/>
  <cp:version/>
  <cp:contentType/>
  <cp:contentStatus/>
</cp:coreProperties>
</file>